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-1" sheetId="1" r:id="rId1"/>
    <sheet name="Форма-2" sheetId="2" r:id="rId2"/>
  </sheets>
  <definedNames>
    <definedName name="_xlnm.Print_Area" localSheetId="1">'Форма-2'!$A$7:$P$395</definedName>
  </definedNames>
  <calcPr fullCalcOnLoad="1"/>
</workbook>
</file>

<file path=xl/sharedStrings.xml><?xml version="1.0" encoding="utf-8"?>
<sst xmlns="http://schemas.openxmlformats.org/spreadsheetml/2006/main" count="962" uniqueCount="278">
  <si>
    <t>Надання дошкільної освіти дошкільними навчальними закладами</t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</si>
  <si>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2"/>
        <rFont val="Times New Roman"/>
        <family val="1"/>
      </rPr>
      <t>Надходження для виконання бюджетної програми</t>
    </r>
  </si>
  <si>
    <r>
      <t>КПКВК</t>
    </r>
    <r>
      <rPr>
        <vertAlign val="superscript"/>
        <sz val="11"/>
        <rFont val="Times New Roman"/>
        <family val="1"/>
      </rPr>
      <t>*</t>
    </r>
  </si>
  <si>
    <t>Код</t>
  </si>
  <si>
    <t>Найменування</t>
  </si>
  <si>
    <t>загальний</t>
  </si>
  <si>
    <t>фонд</t>
  </si>
  <si>
    <t>спеціаль-ний фонд</t>
  </si>
  <si>
    <t>у т.ч. бюджет розвитку</t>
  </si>
  <si>
    <t>разом</t>
  </si>
  <si>
    <t>(4+5)</t>
  </si>
  <si>
    <t>(8+9)</t>
  </si>
  <si>
    <t>(12+13)</t>
  </si>
  <si>
    <t>Дошкільна освіта</t>
  </si>
  <si>
    <t>Надходження із загального фонду бюджету</t>
  </si>
  <si>
    <t>Х</t>
  </si>
  <si>
    <t>Інші надходження спеціального фонду</t>
  </si>
  <si>
    <t>Кошти, що передаються із загального фонду до спеціального фонду (бюджету розвитку)</t>
  </si>
  <si>
    <t>ВСЬОГО</t>
  </si>
  <si>
    <t>спеціальний фонд</t>
  </si>
  <si>
    <t>КЕКВ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</si>
  <si>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</si>
  <si>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</si>
  <si>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</si>
  <si>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</si>
  <si>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</si>
  <si>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</si>
  <si>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</si>
  <si>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</si>
  <si>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</si>
  <si>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</si>
  <si>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</si>
  <si>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</si>
  <si>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</si>
  <si>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</si>
  <si>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</si>
  <si>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</si>
  <si>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</si>
  <si>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</si>
  <si>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</si>
  <si>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</si>
  <si>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</si>
  <si>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</si>
  <si>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</si>
  <si>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</si>
  <si>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</si>
  <si>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</si>
  <si>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</si>
  <si>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</si>
  <si>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</si>
  <si>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</si>
  <si>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</si>
  <si>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</si>
  <si>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</si>
  <si>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</si>
  <si>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</si>
  <si>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</si>
  <si>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</si>
  <si>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</si>
  <si>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</si>
  <si>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</si>
  <si>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</si>
  <si>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</si>
  <si>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</si>
  <si>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</si>
  <si>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</si>
  <si>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</si>
  <si>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</si>
  <si>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</si>
  <si>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</si>
  <si>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</si>
  <si>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</si>
  <si>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</si>
  <si>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</si>
  <si>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</si>
  <si>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</si>
  <si>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ВСЬОГО:</t>
  </si>
  <si>
    <t>ККК</t>
  </si>
  <si>
    <t>Підпрограма 1</t>
  </si>
  <si>
    <t>(3+4)</t>
  </si>
  <si>
    <t>(7+8)</t>
  </si>
  <si>
    <t>(11+12)</t>
  </si>
  <si>
    <t xml:space="preserve"> </t>
  </si>
  <si>
    <t>Показники</t>
  </si>
  <si>
    <t>Одиниця виміру</t>
  </si>
  <si>
    <t>Джерело інформації</t>
  </si>
  <si>
    <t>загальний фонд</t>
  </si>
  <si>
    <t>затрат</t>
  </si>
  <si>
    <t>од.</t>
  </si>
  <si>
    <t>продукту</t>
  </si>
  <si>
    <t>ефективності</t>
  </si>
  <si>
    <t>якості</t>
  </si>
  <si>
    <t>%</t>
  </si>
  <si>
    <t>9. Структура видатків на оплату праці</t>
  </si>
  <si>
    <t>Найменування видатків</t>
  </si>
  <si>
    <t>спеціальний</t>
  </si>
  <si>
    <t>в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</si>
  <si>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</t>
  </si>
  <si>
    <t>Категорії працівників</t>
  </si>
  <si>
    <t>фактично зайняті</t>
  </si>
  <si>
    <t>Коли та яким документом затверджена</t>
  </si>
  <si>
    <t>Затверджено з урахуванням змін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</si>
  <si>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</si>
  <si>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</si>
  <si>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</si>
  <si>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</si>
  <si>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кредиторську заборгованість за рахунок коштів</t>
  </si>
  <si>
    <t>граничний обсяг</t>
  </si>
  <si>
    <t>Причини виникнення заборгованості</t>
  </si>
  <si>
    <t>Вжиті заходи щодо погашення заборгованості</t>
  </si>
  <si>
    <t>Начальник управління</t>
  </si>
  <si>
    <t>______________________________</t>
  </si>
  <si>
    <r>
      <t>К.Кришінець-Андялошій</t>
    </r>
    <r>
      <rPr>
        <b/>
        <sz val="12"/>
        <rFont val="Times New Roman"/>
        <family val="1"/>
      </rPr>
      <t>__</t>
    </r>
  </si>
  <si>
    <t>(підпис)</t>
  </si>
  <si>
    <t>(ініціали та прізвище)</t>
  </si>
  <si>
    <t>Головний бухгалтер</t>
  </si>
  <si>
    <r>
      <t>________</t>
    </r>
    <r>
      <rPr>
        <b/>
        <u val="single"/>
        <sz val="12"/>
        <rFont val="Times New Roman"/>
        <family val="1"/>
      </rPr>
      <t>О.Яворська</t>
    </r>
    <r>
      <rPr>
        <b/>
        <sz val="12"/>
        <rFont val="Times New Roman"/>
        <family val="1"/>
      </rPr>
      <t>__________</t>
    </r>
  </si>
  <si>
    <t>2020 рік (прогноз)</t>
  </si>
  <si>
    <t>2020 рік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</si>
  <si>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</si>
  <si>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</si>
  <si>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</si>
  <si>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</si>
  <si>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</si>
  <si>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установивід підприємств, організацій, фізичних осіб та від інших бюджетних установ для виконання цільових заходів</t>
  </si>
  <si>
    <t xml:space="preserve">Залишок коштів на кінець періоду </t>
  </si>
  <si>
    <t>Залишок коштів на початок періоду</t>
  </si>
  <si>
    <t>Власні надходження бюджетних установ, у т.ч.</t>
  </si>
  <si>
    <t>2.  Обов'язкові доплати та надбавки</t>
  </si>
  <si>
    <t>3. Стимулюючі доплати та надбавки</t>
  </si>
  <si>
    <t>4. Допомога на оздоровлення</t>
  </si>
  <si>
    <t>5. Матеріальна допомога</t>
  </si>
  <si>
    <t>7. Премії</t>
  </si>
  <si>
    <t>за тарифними  та посадовими окладами</t>
  </si>
  <si>
    <t>ЗАТВЕРДЖЕНО</t>
  </si>
  <si>
    <t xml:space="preserve">Наказ  фінансового управління виконавчого </t>
  </si>
  <si>
    <t xml:space="preserve"> комітету Мукачівської міської ради</t>
  </si>
  <si>
    <t>від 11 вересня 2018 року N 01-08/74</t>
  </si>
  <si>
    <t>(код Типової відомчої класифікації видатків та кредитування місцевих бюджетів)</t>
  </si>
  <si>
    <t>2019 рік (проект)</t>
  </si>
  <si>
    <t>додаток 1</t>
  </si>
  <si>
    <t>БЮДЖЕТНИЙ ЗАПИТ НА 2019 - 2021 РОКИ загальний (Форма 2019-1)</t>
  </si>
  <si>
    <t xml:space="preserve">                  (найменування головного розпорядника коштів місцевого бюджету)</t>
  </si>
  <si>
    <t>2. Мета діяльності головного розпорядника коштів місцевого бюджету.</t>
  </si>
  <si>
    <t>3. Розподіл граничного обсягу витрат загального фонду місцевого бюджету на 2019 рік та індикативних прогнозних показників на 2020 - 2021 роки за бюджетними програмами/підпрограмами:</t>
  </si>
  <si>
    <t>(грн)</t>
  </si>
  <si>
    <t>Код Програмної класифікації видатків та кредитування місцевих бюджетів</t>
  </si>
  <si>
    <t>Найменування бюджетної програми/підпрограми згідно з Типовою програмною класифікацією видатків та кредитування місцевих бюджетів</t>
  </si>
  <si>
    <t>Відповідальний виконавець</t>
  </si>
  <si>
    <t>Код Функціональної класифікації видатків та кредитування бюджету</t>
  </si>
  <si>
    <t>2017 рік
(звіт)</t>
  </si>
  <si>
    <t>2018 рік
(затверджено)</t>
  </si>
  <si>
    <t>2019 рік
(проект)</t>
  </si>
  <si>
    <t>2020 рік
(прогноз)</t>
  </si>
  <si>
    <t>2021 рік
(прогноз)</t>
  </si>
  <si>
    <t>УСЬОГО</t>
  </si>
  <si>
    <t>4. Розподіл граничного обсягу витрат спеціального фонду місцевого бюджету на 2019 рік та індикативних прогнозних показників на 2020 - 2021 роки за бюджетними програмами/підпрограмами:</t>
  </si>
  <si>
    <t>(прізвище та ініціали)</t>
  </si>
  <si>
    <t>1.      Управління освіти, молоді та спорту  виконавчого комітету Мукачівської міської ради</t>
  </si>
  <si>
    <t>Управління освіти, молоді та спорту</t>
  </si>
  <si>
    <t>2021 рік (прогноз)</t>
  </si>
  <si>
    <t>1) мета бюджетної програми/підпрограми, строки її реалізації;</t>
  </si>
  <si>
    <t>2) завдання бюджетної програми/підпрограми;</t>
  </si>
  <si>
    <t>3) підстави реалізації бюджетної програми/підпрограми.</t>
  </si>
  <si>
    <t>2019 рік</t>
  </si>
  <si>
    <t>2021 рік</t>
  </si>
  <si>
    <t>N з/п</t>
  </si>
  <si>
    <t>Найменування місцевої/регіональної програми</t>
  </si>
  <si>
    <t>разом
(4 + 5)</t>
  </si>
  <si>
    <t>разом
(7 + 8)</t>
  </si>
  <si>
    <t>разом
(10 + 11)</t>
  </si>
  <si>
    <t>N  з/п</t>
  </si>
  <si>
    <t>12. Об'єкти, які виконуються в межах бюджетної програми/підпрограми за рахунок коштів бюджету розвитку у 2017 - 2020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</si>
  <si>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</si>
  <si>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</si>
  <si>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</si>
  <si>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</si>
  <si>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 %</t>
  </si>
  <si>
    <t>Код Економічної класифікації видатків бюджету / код Класифікації кредитування бюджету</t>
  </si>
  <si>
    <t>Касові видатки / 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</si>
  <si>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</si>
  <si>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</si>
  <si>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
(6 - 5)</t>
  </si>
  <si>
    <t>Бюджетні зобов'язання 
 (4 + 6)</t>
  </si>
  <si>
    <t>кредиторська заборгованість на початок поточного бюджетного періоду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</si>
  <si>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</si>
  <si>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</si>
  <si>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</si>
  <si>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Касові видатки / надання кредитів</t>
  </si>
  <si>
    <t>Дебіторська заборгованість на 01.01.      2018</t>
  </si>
  <si>
    <t>11. Місцеві/регіональні програми, які виконуються в межах бюджетної програми/підпрограми:</t>
  </si>
  <si>
    <t>затверджено</t>
  </si>
  <si>
    <t>разом
(5 + 6)</t>
  </si>
  <si>
    <t>разом
(8 + 9)</t>
  </si>
  <si>
    <t>разом
(11 + 12)</t>
  </si>
  <si>
    <t>( грн)</t>
  </si>
  <si>
    <t>К.Кришінець-Андялошій</t>
  </si>
  <si>
    <t>М.Тоба</t>
  </si>
  <si>
    <t>Начальник фін.управління</t>
  </si>
  <si>
    <t>.0611010</t>
  </si>
  <si>
    <t xml:space="preserve">(_0_) </t>
  </si>
  <si>
    <t>(_6_)</t>
  </si>
  <si>
    <t>2) надходження для виконання бюджетної програми/підпрограми у 2020 - 2021 роках:</t>
  </si>
  <si>
    <t>6. Витрати за кодами Економічної класифікації видатків / Класифікації кредитування бюджету: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</si>
  <si>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</si>
  <si>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</si>
  <si>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програми/підпрограми:</t>
  </si>
  <si>
    <t>Бюджетний запит на 2018-2022 РОКИ: індивідуальний ( Форма 2020-2)</t>
  </si>
  <si>
    <r>
      <rPr>
        <b/>
        <sz val="10"/>
        <rFont val="Arial"/>
        <family val="2"/>
      </rPr>
      <t>06</t>
    </r>
    <r>
      <rPr>
        <sz val="10"/>
        <rFont val="Arial"/>
        <family val="2"/>
      </rPr>
      <t xml:space="preserve">                                                                                        ( код Типової програмної класифікації видатків та кредитування місцевого бюджету) </t>
    </r>
  </si>
  <si>
    <r>
      <rPr>
        <b/>
        <sz val="10"/>
        <rFont val="Arial"/>
        <family val="2"/>
      </rPr>
      <t>(0)(6)</t>
    </r>
    <r>
      <rPr>
        <sz val="10"/>
        <rFont val="Arial"/>
        <family val="2"/>
      </rPr>
      <t xml:space="preserve">                                                                                       (код Типової відомчої класифікації видатків та кредитування місцевого бюджету)</t>
    </r>
  </si>
  <si>
    <r>
      <rPr>
        <b/>
        <sz val="10"/>
        <rFont val="Arial"/>
        <family val="2"/>
      </rPr>
      <t>(0)(6)(0)</t>
    </r>
    <r>
      <rPr>
        <sz val="10"/>
        <rFont val="Arial"/>
        <family val="2"/>
      </rPr>
      <t xml:space="preserve">                                                                                       (код Типової відомчої класифікації видатків та кредитування місцевого бюджету та номер в системі головного розпорядника коштів місцевого бюджету)</t>
    </r>
  </si>
  <si>
    <r>
      <rPr>
        <b/>
        <sz val="10"/>
        <rFont val="Arial"/>
        <family val="2"/>
      </rPr>
      <t>Забезпечення діяльності інших закладів у сфері освіти</t>
    </r>
    <r>
      <rPr>
        <sz val="10"/>
        <rFont val="Arial"/>
        <family val="0"/>
      </rPr>
      <t xml:space="preserve">                                                                                                                            (найменування бюджетної програми згідно з Типовою програмною класифікацією видатків  та кредитування місцевого бюджету)</t>
    </r>
  </si>
  <si>
    <r>
      <t>.</t>
    </r>
    <r>
      <rPr>
        <b/>
        <sz val="10"/>
        <rFont val="Arial"/>
        <family val="2"/>
      </rPr>
      <t>02143413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(код за ЄДРПОУ)</t>
    </r>
  </si>
  <si>
    <t>4. Мета та завдання бюджетної програми/підпрограми на 2018 - 2022 роки:</t>
  </si>
  <si>
    <r>
      <t>Забезпечення фінансування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закладів освіти, контроль за веденням бухгалтерського обліку та звітності, забезпечення ведення централізованого господарського обслуговування закладів освіти</t>
    </r>
  </si>
  <si>
    <r>
      <t>.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Конституція України, Бюджетний кодекс України від  08.07.2010.р. № 2456 - VІ (зі змінами  і доповненнями), Проект Закону "Про Державний бюджет України на 2020 рік" від 15.09.2019 № 2000, Закон України « Про загальну середню освіту» № 651-XIV від 13.05.1999 ( зі змінами та доповненнями) ( із змінами та доповненнями),   Закон України  " Про дошкільну освіту"  від 11.07.2001 № 2628-ІІІ ( із змінами та доповненнями), Закон України « Про позашкільну освіту» ,від 22.06.2000 № 1841-ІІІ ( зі змінами і доповненнями), Наказ міністерства фінансів України від 17.07.2015 р. № 648  (зі змінами та доповненнями №336 від 07.08.2019 ), зареєстровано в Міністерстві юстиції України 06 серпня 2015 р. за N 957/27402 « Про затвердження типових форм бюджетних запитів для формування місцевих бюджетів»,  Наказ Міністерства фінансів України від 01.06.2010 р. № 298/519 2 про затвердження типового переліку бюджетних програм та результативних показників в галузі «Освіта» </t>
    </r>
  </si>
  <si>
    <t>1) надходження для виконання бюджетної програми/підпрограми у 2018 - 2019 роках:</t>
  </si>
  <si>
    <t>2018 рік (звіт)</t>
  </si>
  <si>
    <t>2019 рік (затверджено)</t>
  </si>
  <si>
    <t>1) видатки за кодами Економічної класифікації видатків бюджету у 2018 - 2020 роках:</t>
  </si>
  <si>
    <t>2018рік (звіт)</t>
  </si>
  <si>
    <t>.0611161</t>
  </si>
  <si>
    <t>2) надання кредитів за кодами Класифікації кредитування бюджету у 2018 - 2020 роках:</t>
  </si>
  <si>
    <t>2020 рік (проект)</t>
  </si>
  <si>
    <t>2022 рік (прогноз)</t>
  </si>
  <si>
    <t>1) витрати за напрямами використання бюджетних коштів у 2018 - 2020 роках:</t>
  </si>
  <si>
    <t>Надання якісних послуг з фінансування закладів освіти, забезпечення ведення централізованого господарського обслуговування  закладів освіти</t>
  </si>
  <si>
    <t>1) результативні показники бюджетної програми/підпрограми у 2018- 2020 роках:</t>
  </si>
  <si>
    <t>2019рік (затверджено)</t>
  </si>
  <si>
    <t xml:space="preserve">кількість централізованих бухгалтерій </t>
  </si>
  <si>
    <t>Спеціалістів централізованих бкхгалтерій</t>
  </si>
  <si>
    <t>мережа</t>
  </si>
  <si>
    <t>кількість груп цнтралізованого господарського обслуговування</t>
  </si>
  <si>
    <t>спеціалістів груп централізованого господарського обслуговування</t>
  </si>
  <si>
    <t xml:space="preserve">кількість інклюзивно -ресурсних центрів </t>
  </si>
  <si>
    <t>Ставки педагогічного персоналу  ( відповідно до постанови КМУ від 14.06.2000 № 963</t>
  </si>
  <si>
    <t>Ставки іншого персоналу</t>
  </si>
  <si>
    <t>кількість установ, які обслуговує один працівник централізованої бухгалтерії</t>
  </si>
  <si>
    <t>розрахунок</t>
  </si>
  <si>
    <t>кількість установ, як обслуговує 1 працівник грипи централізованого господарського обслуговування</t>
  </si>
  <si>
    <t>од</t>
  </si>
  <si>
    <t>кількість установ, які обслуговує  централізована бухгалтеря</t>
  </si>
  <si>
    <t>кількість установ, як обслуговує  група централізованого господарського обслуговування</t>
  </si>
  <si>
    <t>розрахунок, мережа закладів освіти</t>
  </si>
  <si>
    <t>2) результативні показники бюджетної програми/підпрограми у 2021 - 2022 роках:</t>
  </si>
  <si>
    <t>2020рік (проект)</t>
  </si>
  <si>
    <t>2021рік (прогноз)</t>
  </si>
  <si>
    <t>8. Інші виплати</t>
  </si>
  <si>
    <t>2019 рік (план)</t>
  </si>
  <si>
    <t>2022 рік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</si>
  <si>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</si>
  <si>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</si>
  <si>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</si>
  <si>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Інші працівники</t>
  </si>
  <si>
    <t>педагогічних працівників</t>
  </si>
  <si>
    <t>Усього штатних одиниць</t>
  </si>
  <si>
    <t>1) місцеві/регіональні програми, які виконуються в межах бюджетної програми/підпрограми у 2018 - 2020 роках:</t>
  </si>
  <si>
    <t>2) місцеві/регіональні програми, які виконуються в межах бюджетної програми/підпрограми у 2021 - 2022 роках:</t>
  </si>
  <si>
    <t>14. Бюджетні зобов'язання у 2018 - 2020роках: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</si>
  <si>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</si>
  <si>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</si>
  <si>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2018 - 2020 роках:</t>
  </si>
  <si>
    <t>Дебіторська заборгованість на 01.01.      2019</t>
  </si>
  <si>
    <t>Очікувана дебіторська заборгованість на 01.01.           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</si>
  <si>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</si>
  <si>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</si>
  <si>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r>
      <rPr>
        <b/>
        <sz val="10"/>
        <rFont val="Arial"/>
        <family val="2"/>
      </rPr>
      <t>611161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( код Програмної класифікації видатків та кредитування місцевого бюджету)</t>
    </r>
  </si>
  <si>
    <r>
      <rPr>
        <b/>
        <sz val="10"/>
        <rFont val="Arial"/>
        <family val="2"/>
      </rPr>
      <t>0990</t>
    </r>
    <r>
      <rPr>
        <sz val="10"/>
        <rFont val="Arial"/>
        <family val="2"/>
      </rPr>
      <t xml:space="preserve">                                                             ( код Функціональної класифікації видатків та кредитування місцевого бюджету</t>
    </r>
  </si>
  <si>
    <t>Забезпечення діяльності інших закладів у сфері освіти</t>
  </si>
  <si>
    <t>Наказ Міністерства фінансів України</t>
  </si>
  <si>
    <t>17 липня 2015 року № 648</t>
  </si>
  <si>
    <t>(у редакції наказу</t>
  </si>
  <si>
    <t>Міністерства фінансів України</t>
  </si>
  <si>
    <r>
      <rPr>
        <b/>
        <u val="single"/>
        <sz val="10"/>
        <rFont val="Arial"/>
        <family val="2"/>
      </rPr>
      <t>Управління освіти, молоді та спорту виконавчого комітету Мукачівської міської ради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( найменування головного розпорядника коштів місцевого бюджету)</t>
    </r>
  </si>
  <si>
    <t>від 07 серпня 2019 року № 336)</t>
  </si>
  <si>
    <r>
      <rPr>
        <b/>
        <u val="single"/>
        <sz val="10"/>
        <rFont val="Arial"/>
        <family val="2"/>
      </rPr>
      <t>Управління освіти, молоді та спорту виконавчого комітету Мукачівської міської ради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( найменування відповідального виконавчя)</t>
    </r>
  </si>
  <si>
    <r>
      <rPr>
        <b/>
        <sz val="10"/>
        <rFont val="Arial"/>
        <family val="2"/>
      </rPr>
      <t xml:space="preserve">07507000000 </t>
    </r>
    <r>
      <rPr>
        <sz val="10"/>
        <rFont val="Arial"/>
        <family val="2"/>
      </rPr>
      <t xml:space="preserve">                                                                                  (код бюджету)</t>
    </r>
  </si>
  <si>
    <r>
      <t xml:space="preserve"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  </t>
    </r>
    <r>
      <rPr>
        <i/>
        <sz val="11"/>
        <color indexed="8"/>
        <rFont val="Times New Roman"/>
        <family val="1"/>
      </rPr>
      <t xml:space="preserve">Надання якісних послуг з фінансування закладів освіти, забезпечення ведення централізованого господарського обслуговування  закладів освіти твта виконнання завдань виконано в повному обсязі , відповідно до чинного законодавства </t>
    </r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</si>
</sst>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"/>
    <numFmt numFmtId="210" formatCode="0.0"/>
    <numFmt numFmtId="211" formatCode="0.000000"/>
    <numFmt numFmtId="212" formatCode="0.00000"/>
    <numFmt numFmtId="213" formatCode="0.0000000"/>
    <numFmt numFmtId="214" formatCode="#,##0.0"/>
    <numFmt numFmtId="215" formatCode="#,##0.000"/>
    <numFmt numFmtId="216" formatCode="[$-FC19]d\ mmmm\ yyyy\ &quot;г.&quot;"/>
  </numFmts>
  <fonts count="7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5" fillId="0" borderId="12" xfId="0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justify" vertical="top" wrapText="1"/>
    </xf>
    <xf numFmtId="2" fontId="9" fillId="0" borderId="12" xfId="0" applyNumberFormat="1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justify" wrapText="1"/>
    </xf>
    <xf numFmtId="1" fontId="9" fillId="0" borderId="12" xfId="0" applyNumberFormat="1" applyFont="1" applyBorder="1" applyAlignment="1">
      <alignment horizontal="justify" wrapText="1"/>
    </xf>
    <xf numFmtId="2" fontId="9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2" fontId="9" fillId="0" borderId="11" xfId="0" applyNumberFormat="1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justify" vertical="top" wrapText="1"/>
    </xf>
    <xf numFmtId="1" fontId="9" fillId="0" borderId="12" xfId="0" applyNumberFormat="1" applyFont="1" applyBorder="1" applyAlignment="1">
      <alignment horizontal="justify" vertical="top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210" fontId="9" fillId="0" borderId="13" xfId="0" applyNumberFormat="1" applyFont="1" applyBorder="1" applyAlignment="1">
      <alignment horizontal="center" wrapText="1"/>
    </xf>
    <xf numFmtId="0" fontId="0" fillId="34" borderId="0" xfId="0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8" fillId="0" borderId="17" xfId="0" applyFont="1" applyBorder="1" applyAlignment="1">
      <alignment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1" fontId="68" fillId="0" borderId="16" xfId="0" applyNumberFormat="1" applyFont="1" applyBorder="1" applyAlignment="1">
      <alignment vertical="center" wrapText="1"/>
    </xf>
    <xf numFmtId="0" fontId="70" fillId="0" borderId="0" xfId="0" applyFont="1" applyAlignment="1">
      <alignment vertical="center" wrapText="1"/>
    </xf>
    <xf numFmtId="210" fontId="9" fillId="0" borderId="12" xfId="0" applyNumberFormat="1" applyFont="1" applyBorder="1" applyAlignment="1">
      <alignment horizontal="justify" vertical="top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18" xfId="0" applyNumberFormat="1" applyFont="1" applyBorder="1" applyAlignment="1">
      <alignment horizontal="center" wrapText="1"/>
    </xf>
    <xf numFmtId="2" fontId="9" fillId="0" borderId="15" xfId="0" applyNumberFormat="1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center" wrapText="1"/>
    </xf>
    <xf numFmtId="0" fontId="71" fillId="0" borderId="16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left" vertical="top" wrapText="1"/>
    </xf>
    <xf numFmtId="2" fontId="9" fillId="0" borderId="16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left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0" fillId="33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2" fontId="6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right" wrapText="1"/>
    </xf>
    <xf numFmtId="1" fontId="6" fillId="0" borderId="16" xfId="0" applyNumberFormat="1" applyFont="1" applyBorder="1" applyAlignment="1">
      <alignment horizontal="right" vertical="top" wrapText="1"/>
    </xf>
    <xf numFmtId="1" fontId="6" fillId="0" borderId="16" xfId="0" applyNumberFormat="1" applyFont="1" applyBorder="1" applyAlignment="1">
      <alignment wrapText="1"/>
    </xf>
    <xf numFmtId="1" fontId="0" fillId="0" borderId="16" xfId="0" applyNumberFormat="1" applyFont="1" applyBorder="1" applyAlignment="1">
      <alignment/>
    </xf>
    <xf numFmtId="210" fontId="6" fillId="0" borderId="16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1" fontId="6" fillId="0" borderId="16" xfId="0" applyNumberFormat="1" applyFont="1" applyBorder="1" applyAlignment="1">
      <alignment horizontal="center" wrapText="1"/>
    </xf>
    <xf numFmtId="1" fontId="9" fillId="0" borderId="16" xfId="0" applyNumberFormat="1" applyFont="1" applyBorder="1" applyAlignment="1">
      <alignment horizontal="right" vertical="top" wrapText="1"/>
    </xf>
    <xf numFmtId="210" fontId="9" fillId="0" borderId="16" xfId="0" applyNumberFormat="1" applyFont="1" applyBorder="1" applyAlignment="1">
      <alignment horizontal="center" vertical="top" wrapText="1"/>
    </xf>
    <xf numFmtId="1" fontId="9" fillId="0" borderId="16" xfId="0" applyNumberFormat="1" applyFont="1" applyBorder="1" applyAlignment="1">
      <alignment horizontal="center" vertical="top" wrapText="1"/>
    </xf>
    <xf numFmtId="210" fontId="9" fillId="0" borderId="16" xfId="0" applyNumberFormat="1" applyFont="1" applyBorder="1" applyAlignment="1">
      <alignment horizontal="right" vertical="top" wrapText="1"/>
    </xf>
    <xf numFmtId="0" fontId="70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17" fillId="0" borderId="16" xfId="0" applyFont="1" applyBorder="1" applyAlignment="1">
      <alignment horizontal="left" vertical="top" wrapText="1"/>
    </xf>
    <xf numFmtId="210" fontId="13" fillId="0" borderId="16" xfId="0" applyNumberFormat="1" applyFont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left" wrapText="1"/>
    </xf>
    <xf numFmtId="0" fontId="9" fillId="34" borderId="16" xfId="0" applyFont="1" applyFill="1" applyBorder="1" applyAlignment="1">
      <alignment horizontal="left" vertical="top" wrapText="1"/>
    </xf>
    <xf numFmtId="0" fontId="17" fillId="34" borderId="16" xfId="0" applyFont="1" applyFill="1" applyBorder="1" applyAlignment="1">
      <alignment horizontal="center" wrapText="1"/>
    </xf>
    <xf numFmtId="0" fontId="17" fillId="34" borderId="16" xfId="0" applyFont="1" applyFill="1" applyBorder="1" applyAlignment="1">
      <alignment horizontal="left" wrapText="1"/>
    </xf>
    <xf numFmtId="210" fontId="9" fillId="0" borderId="16" xfId="0" applyNumberFormat="1" applyFont="1" applyBorder="1" applyAlignment="1">
      <alignment vertical="top" wrapText="1"/>
    </xf>
    <xf numFmtId="210" fontId="6" fillId="0" borderId="16" xfId="0" applyNumberFormat="1" applyFont="1" applyBorder="1" applyAlignment="1">
      <alignment horizontal="left" vertical="top" wrapText="1"/>
    </xf>
    <xf numFmtId="210" fontId="6" fillId="0" borderId="16" xfId="0" applyNumberFormat="1" applyFont="1" applyBorder="1" applyAlignment="1">
      <alignment horizontal="right" vertical="top" wrapText="1"/>
    </xf>
    <xf numFmtId="210" fontId="6" fillId="0" borderId="16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9" fillId="0" borderId="16" xfId="0" applyFont="1" applyBorder="1" applyAlignment="1">
      <alignment horizontal="justify" vertical="top" wrapText="1"/>
    </xf>
    <xf numFmtId="1" fontId="6" fillId="0" borderId="16" xfId="0" applyNumberFormat="1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vertical="top" wrapText="1"/>
    </xf>
    <xf numFmtId="1" fontId="9" fillId="0" borderId="16" xfId="0" applyNumberFormat="1" applyFont="1" applyBorder="1" applyAlignment="1">
      <alignment horizontal="left" vertical="top" wrapText="1"/>
    </xf>
    <xf numFmtId="1" fontId="6" fillId="0" borderId="16" xfId="0" applyNumberFormat="1" applyFont="1" applyBorder="1" applyAlignment="1">
      <alignment horizontal="center" vertical="top" wrapText="1"/>
    </xf>
    <xf numFmtId="1" fontId="6" fillId="0" borderId="16" xfId="0" applyNumberFormat="1" applyFont="1" applyBorder="1" applyAlignment="1">
      <alignment vertical="top" wrapText="1"/>
    </xf>
    <xf numFmtId="1" fontId="9" fillId="33" borderId="16" xfId="0" applyNumberFormat="1" applyFont="1" applyFill="1" applyBorder="1" applyAlignment="1">
      <alignment horizontal="right" vertical="top" wrapText="1"/>
    </xf>
    <xf numFmtId="1" fontId="9" fillId="34" borderId="16" xfId="0" applyNumberFormat="1" applyFont="1" applyFill="1" applyBorder="1" applyAlignment="1">
      <alignment horizontal="center" vertical="top" wrapText="1"/>
    </xf>
    <xf numFmtId="1" fontId="13" fillId="33" borderId="16" xfId="0" applyNumberFormat="1" applyFont="1" applyFill="1" applyBorder="1" applyAlignment="1">
      <alignment horizontal="right" vertical="top" wrapText="1"/>
    </xf>
    <xf numFmtId="1" fontId="13" fillId="0" borderId="16" xfId="0" applyNumberFormat="1" applyFont="1" applyBorder="1" applyAlignment="1">
      <alignment horizontal="right" vertical="top" wrapText="1"/>
    </xf>
    <xf numFmtId="1" fontId="14" fillId="0" borderId="16" xfId="0" applyNumberFormat="1" applyFont="1" applyBorder="1" applyAlignment="1">
      <alignment horizontal="right" vertical="top" wrapText="1"/>
    </xf>
    <xf numFmtId="1" fontId="13" fillId="0" borderId="16" xfId="0" applyNumberFormat="1" applyFont="1" applyBorder="1" applyAlignment="1">
      <alignment horizontal="center" vertical="top" wrapText="1"/>
    </xf>
    <xf numFmtId="1" fontId="13" fillId="0" borderId="16" xfId="0" applyNumberFormat="1" applyFont="1" applyBorder="1" applyAlignment="1">
      <alignment horizontal="left" vertical="top" wrapText="1"/>
    </xf>
    <xf numFmtId="1" fontId="9" fillId="33" borderId="16" xfId="0" applyNumberFormat="1" applyFont="1" applyFill="1" applyBorder="1" applyAlignment="1">
      <alignment horizontal="left" vertical="top" wrapText="1"/>
    </xf>
    <xf numFmtId="1" fontId="15" fillId="0" borderId="16" xfId="0" applyNumberFormat="1" applyFont="1" applyBorder="1" applyAlignment="1">
      <alignment horizontal="left" vertical="top" wrapText="1"/>
    </xf>
    <xf numFmtId="1" fontId="13" fillId="33" borderId="16" xfId="0" applyNumberFormat="1" applyFont="1" applyFill="1" applyBorder="1" applyAlignment="1">
      <alignment horizontal="left" vertical="top" wrapText="1"/>
    </xf>
    <xf numFmtId="1" fontId="18" fillId="0" borderId="16" xfId="0" applyNumberFormat="1" applyFont="1" applyBorder="1" applyAlignment="1">
      <alignment horizontal="left" vertical="top" wrapText="1"/>
    </xf>
    <xf numFmtId="1" fontId="15" fillId="0" borderId="16" xfId="0" applyNumberFormat="1" applyFont="1" applyBorder="1" applyAlignment="1">
      <alignment horizontal="center" vertical="top" wrapText="1"/>
    </xf>
    <xf numFmtId="1" fontId="12" fillId="0" borderId="16" xfId="0" applyNumberFormat="1" applyFont="1" applyBorder="1" applyAlignment="1">
      <alignment horizontal="center" vertical="top" wrapText="1"/>
    </xf>
    <xf numFmtId="1" fontId="14" fillId="0" borderId="16" xfId="0" applyNumberFormat="1" applyFont="1" applyBorder="1" applyAlignment="1">
      <alignment horizontal="center" vertical="top" wrapText="1"/>
    </xf>
    <xf numFmtId="1" fontId="0" fillId="33" borderId="16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right" wrapText="1"/>
    </xf>
    <xf numFmtId="3" fontId="9" fillId="0" borderId="13" xfId="0" applyNumberFormat="1" applyFont="1" applyBorder="1" applyAlignment="1">
      <alignment horizontal="right" wrapText="1"/>
    </xf>
    <xf numFmtId="0" fontId="71" fillId="0" borderId="0" xfId="0" applyFont="1" applyAlignment="1">
      <alignment vertical="center" wrapText="1"/>
    </xf>
    <xf numFmtId="0" fontId="3" fillId="0" borderId="16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wrapText="1"/>
    </xf>
    <xf numFmtId="0" fontId="9" fillId="0" borderId="21" xfId="0" applyFont="1" applyBorder="1" applyAlignment="1">
      <alignment horizontal="center" vertical="top" wrapText="1"/>
    </xf>
    <xf numFmtId="210" fontId="9" fillId="0" borderId="22" xfId="0" applyNumberFormat="1" applyFont="1" applyBorder="1" applyAlignment="1">
      <alignment horizontal="center" wrapText="1"/>
    </xf>
    <xf numFmtId="210" fontId="6" fillId="0" borderId="16" xfId="0" applyNumberFormat="1" applyFont="1" applyBorder="1" applyAlignment="1">
      <alignment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wrapText="1"/>
    </xf>
    <xf numFmtId="2" fontId="9" fillId="0" borderId="24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214" fontId="0" fillId="0" borderId="0" xfId="0" applyNumberFormat="1" applyAlignment="1">
      <alignment/>
    </xf>
    <xf numFmtId="214" fontId="13" fillId="0" borderId="18" xfId="0" applyNumberFormat="1" applyFont="1" applyBorder="1" applyAlignment="1">
      <alignment horizontal="center" wrapText="1"/>
    </xf>
    <xf numFmtId="214" fontId="13" fillId="0" borderId="25" xfId="0" applyNumberFormat="1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wrapText="1"/>
    </xf>
    <xf numFmtId="0" fontId="17" fillId="34" borderId="21" xfId="0" applyFont="1" applyFill="1" applyBorder="1" applyAlignment="1">
      <alignment horizontal="left" wrapText="1"/>
    </xf>
    <xf numFmtId="2" fontId="9" fillId="0" borderId="26" xfId="0" applyNumberFormat="1" applyFont="1" applyBorder="1" applyAlignment="1">
      <alignment horizontal="center" vertical="top" wrapText="1"/>
    </xf>
    <xf numFmtId="2" fontId="9" fillId="34" borderId="26" xfId="0" applyNumberFormat="1" applyFont="1" applyFill="1" applyBorder="1" applyAlignment="1">
      <alignment horizontal="center" vertical="top" wrapText="1"/>
    </xf>
    <xf numFmtId="0" fontId="9" fillId="33" borderId="26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wrapText="1"/>
    </xf>
    <xf numFmtId="210" fontId="9" fillId="0" borderId="12" xfId="0" applyNumberFormat="1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2" fontId="9" fillId="0" borderId="12" xfId="0" applyNumberFormat="1" applyFont="1" applyBorder="1" applyAlignment="1">
      <alignment horizontal="center" vertical="top" wrapText="1"/>
    </xf>
    <xf numFmtId="210" fontId="13" fillId="0" borderId="16" xfId="0" applyNumberFormat="1" applyFont="1" applyBorder="1" applyAlignment="1">
      <alignment horizontal="right" vertical="top" wrapText="1"/>
    </xf>
    <xf numFmtId="210" fontId="14" fillId="0" borderId="16" xfId="0" applyNumberFormat="1" applyFont="1" applyBorder="1" applyAlignment="1">
      <alignment horizontal="right" vertical="top" wrapText="1"/>
    </xf>
    <xf numFmtId="2" fontId="9" fillId="0" borderId="11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wrapText="1"/>
    </xf>
    <xf numFmtId="214" fontId="13" fillId="0" borderId="25" xfId="0" applyNumberFormat="1" applyFont="1" applyFill="1" applyBorder="1" applyAlignment="1">
      <alignment horizontal="center" wrapText="1"/>
    </xf>
    <xf numFmtId="2" fontId="9" fillId="0" borderId="16" xfId="0" applyNumberFormat="1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right" vertical="top" wrapText="1"/>
    </xf>
    <xf numFmtId="2" fontId="12" fillId="0" borderId="27" xfId="0" applyNumberFormat="1" applyFont="1" applyBorder="1" applyAlignment="1">
      <alignment horizontal="left" vertical="top" wrapText="1"/>
    </xf>
    <xf numFmtId="2" fontId="12" fillId="34" borderId="27" xfId="0" applyNumberFormat="1" applyFont="1" applyFill="1" applyBorder="1" applyAlignment="1">
      <alignment horizontal="right" vertical="top" wrapText="1"/>
    </xf>
    <xf numFmtId="2" fontId="12" fillId="0" borderId="16" xfId="0" applyNumberFormat="1" applyFont="1" applyBorder="1" applyAlignment="1">
      <alignment horizontal="right" vertical="top" wrapText="1"/>
    </xf>
    <xf numFmtId="2" fontId="12" fillId="34" borderId="16" xfId="0" applyNumberFormat="1" applyFont="1" applyFill="1" applyBorder="1" applyAlignment="1">
      <alignment horizontal="right" vertical="top" wrapText="1"/>
    </xf>
    <xf numFmtId="2" fontId="9" fillId="34" borderId="16" xfId="0" applyNumberFormat="1" applyFont="1" applyFill="1" applyBorder="1" applyAlignment="1">
      <alignment horizontal="right" vertical="top" wrapText="1"/>
    </xf>
    <xf numFmtId="2" fontId="9" fillId="0" borderId="28" xfId="0" applyNumberFormat="1" applyFont="1" applyBorder="1" applyAlignment="1">
      <alignment horizontal="center" vertical="top" wrapText="1"/>
    </xf>
    <xf numFmtId="2" fontId="9" fillId="0" borderId="29" xfId="0" applyNumberFormat="1" applyFont="1" applyBorder="1" applyAlignment="1">
      <alignment horizontal="center" vertical="top" wrapText="1"/>
    </xf>
    <xf numFmtId="2" fontId="12" fillId="0" borderId="30" xfId="0" applyNumberFormat="1" applyFont="1" applyBorder="1" applyAlignment="1">
      <alignment horizontal="right" vertical="top" wrapText="1"/>
    </xf>
    <xf numFmtId="2" fontId="9" fillId="33" borderId="28" xfId="0" applyNumberFormat="1" applyFont="1" applyFill="1" applyBorder="1" applyAlignment="1">
      <alignment horizontal="center" vertical="top" wrapText="1"/>
    </xf>
    <xf numFmtId="2" fontId="9" fillId="34" borderId="28" xfId="0" applyNumberFormat="1" applyFont="1" applyFill="1" applyBorder="1" applyAlignment="1">
      <alignment horizontal="center" vertical="top" wrapText="1"/>
    </xf>
    <xf numFmtId="2" fontId="9" fillId="0" borderId="26" xfId="0" applyNumberFormat="1" applyFont="1" applyBorder="1" applyAlignment="1">
      <alignment horizontal="right" vertical="top" wrapText="1"/>
    </xf>
    <xf numFmtId="2" fontId="9" fillId="33" borderId="26" xfId="0" applyNumberFormat="1" applyFont="1" applyFill="1" applyBorder="1" applyAlignment="1">
      <alignment horizontal="right" vertical="top" wrapText="1"/>
    </xf>
    <xf numFmtId="2" fontId="9" fillId="34" borderId="26" xfId="0" applyNumberFormat="1" applyFont="1" applyFill="1" applyBorder="1" applyAlignment="1">
      <alignment horizontal="right" vertical="top" wrapText="1"/>
    </xf>
    <xf numFmtId="2" fontId="9" fillId="34" borderId="31" xfId="0" applyNumberFormat="1" applyFont="1" applyFill="1" applyBorder="1" applyAlignment="1">
      <alignment horizontal="right" vertical="top" wrapText="1"/>
    </xf>
    <xf numFmtId="2" fontId="73" fillId="0" borderId="16" xfId="0" applyNumberFormat="1" applyFont="1" applyBorder="1" applyAlignment="1">
      <alignment horizontal="right" vertical="top" wrapText="1"/>
    </xf>
    <xf numFmtId="1" fontId="12" fillId="0" borderId="16" xfId="0" applyNumberFormat="1" applyFont="1" applyBorder="1" applyAlignment="1">
      <alignment vertical="top" wrapText="1"/>
    </xf>
    <xf numFmtId="0" fontId="9" fillId="0" borderId="16" xfId="0" applyFont="1" applyBorder="1" applyAlignment="1">
      <alignment wrapText="1"/>
    </xf>
    <xf numFmtId="0" fontId="12" fillId="33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210" fontId="9" fillId="0" borderId="16" xfId="0" applyNumberFormat="1" applyFont="1" applyBorder="1" applyAlignment="1">
      <alignment wrapText="1"/>
    </xf>
    <xf numFmtId="0" fontId="12" fillId="0" borderId="16" xfId="0" applyFont="1" applyBorder="1" applyAlignment="1">
      <alignment horizontal="right" wrapText="1"/>
    </xf>
    <xf numFmtId="1" fontId="12" fillId="33" borderId="16" xfId="0" applyNumberFormat="1" applyFont="1" applyFill="1" applyBorder="1" applyAlignment="1">
      <alignment/>
    </xf>
    <xf numFmtId="1" fontId="12" fillId="0" borderId="16" xfId="0" applyNumberFormat="1" applyFont="1" applyBorder="1" applyAlignment="1">
      <alignment/>
    </xf>
    <xf numFmtId="0" fontId="25" fillId="0" borderId="16" xfId="0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wrapText="1"/>
    </xf>
    <xf numFmtId="0" fontId="12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210" fontId="13" fillId="0" borderId="16" xfId="0" applyNumberFormat="1" applyFont="1" applyFill="1" applyBorder="1" applyAlignment="1">
      <alignment horizontal="right" vertical="top" wrapText="1"/>
    </xf>
    <xf numFmtId="210" fontId="9" fillId="0" borderId="16" xfId="0" applyNumberFormat="1" applyFont="1" applyFill="1" applyBorder="1" applyAlignment="1">
      <alignment horizontal="right" vertical="top" wrapText="1"/>
    </xf>
    <xf numFmtId="2" fontId="9" fillId="0" borderId="26" xfId="0" applyNumberFormat="1" applyFont="1" applyFill="1" applyBorder="1" applyAlignment="1">
      <alignment horizontal="right" vertical="top" wrapText="1"/>
    </xf>
    <xf numFmtId="2" fontId="9" fillId="0" borderId="32" xfId="0" applyNumberFormat="1" applyFont="1" applyFill="1" applyBorder="1" applyAlignment="1">
      <alignment horizontal="right" vertical="top" wrapText="1"/>
    </xf>
    <xf numFmtId="214" fontId="0" fillId="33" borderId="0" xfId="0" applyNumberFormat="1" applyFill="1" applyAlignment="1">
      <alignment/>
    </xf>
    <xf numFmtId="3" fontId="9" fillId="0" borderId="12" xfId="0" applyNumberFormat="1" applyFont="1" applyFill="1" applyBorder="1" applyAlignment="1">
      <alignment horizontal="right" wrapText="1"/>
    </xf>
    <xf numFmtId="2" fontId="9" fillId="0" borderId="11" xfId="0" applyNumberFormat="1" applyFont="1" applyFill="1" applyBorder="1" applyAlignment="1">
      <alignment horizontal="right" wrapText="1"/>
    </xf>
    <xf numFmtId="1" fontId="9" fillId="0" borderId="12" xfId="0" applyNumberFormat="1" applyFont="1" applyFill="1" applyBorder="1" applyAlignment="1">
      <alignment horizontal="right" wrapText="1"/>
    </xf>
    <xf numFmtId="0" fontId="9" fillId="0" borderId="33" xfId="0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left" wrapText="1"/>
    </xf>
    <xf numFmtId="2" fontId="9" fillId="0" borderId="12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3" fontId="9" fillId="0" borderId="18" xfId="0" applyNumberFormat="1" applyFont="1" applyFill="1" applyBorder="1" applyAlignment="1">
      <alignment horizontal="right" wrapText="1"/>
    </xf>
    <xf numFmtId="1" fontId="9" fillId="0" borderId="18" xfId="0" applyNumberFormat="1" applyFont="1" applyFill="1" applyBorder="1" applyAlignment="1">
      <alignment horizontal="right" wrapText="1"/>
    </xf>
    <xf numFmtId="3" fontId="9" fillId="0" borderId="15" xfId="0" applyNumberFormat="1" applyFont="1" applyFill="1" applyBorder="1" applyAlignment="1">
      <alignment horizontal="right" vertical="top" wrapText="1"/>
    </xf>
    <xf numFmtId="1" fontId="9" fillId="0" borderId="15" xfId="0" applyNumberFormat="1" applyFont="1" applyFill="1" applyBorder="1" applyAlignment="1">
      <alignment horizontal="right" vertical="top" wrapText="1"/>
    </xf>
    <xf numFmtId="3" fontId="9" fillId="0" borderId="22" xfId="0" applyNumberFormat="1" applyFont="1" applyFill="1" applyBorder="1" applyAlignment="1">
      <alignment horizontal="center" wrapText="1"/>
    </xf>
    <xf numFmtId="2" fontId="9" fillId="0" borderId="22" xfId="0" applyNumberFormat="1" applyFont="1" applyFill="1" applyBorder="1" applyAlignment="1">
      <alignment horizontal="right" wrapText="1"/>
    </xf>
    <xf numFmtId="1" fontId="9" fillId="0" borderId="10" xfId="0" applyNumberFormat="1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left" wrapText="1"/>
    </xf>
    <xf numFmtId="3" fontId="13" fillId="0" borderId="35" xfId="0" applyNumberFormat="1" applyFont="1" applyFill="1" applyBorder="1" applyAlignment="1">
      <alignment horizontal="center" wrapText="1"/>
    </xf>
    <xf numFmtId="214" fontId="13" fillId="0" borderId="36" xfId="0" applyNumberFormat="1" applyFont="1" applyFill="1" applyBorder="1" applyAlignment="1">
      <alignment horizontal="center" wrapText="1"/>
    </xf>
    <xf numFmtId="3" fontId="13" fillId="0" borderId="37" xfId="0" applyNumberFormat="1" applyFont="1" applyFill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center" wrapText="1"/>
    </xf>
    <xf numFmtId="2" fontId="6" fillId="0" borderId="16" xfId="0" applyNumberFormat="1" applyFont="1" applyBorder="1" applyAlignment="1">
      <alignment horizontal="right" vertical="top" wrapText="1"/>
    </xf>
    <xf numFmtId="2" fontId="12" fillId="0" borderId="16" xfId="0" applyNumberFormat="1" applyFont="1" applyBorder="1" applyAlignment="1">
      <alignment vertical="top" wrapText="1"/>
    </xf>
    <xf numFmtId="2" fontId="6" fillId="0" borderId="16" xfId="0" applyNumberFormat="1" applyFont="1" applyBorder="1" applyAlignment="1">
      <alignment vertical="top" wrapText="1"/>
    </xf>
    <xf numFmtId="2" fontId="9" fillId="0" borderId="16" xfId="0" applyNumberFormat="1" applyFont="1" applyBorder="1" applyAlignment="1">
      <alignment vertical="top" wrapText="1"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2" fillId="0" borderId="0" xfId="0" applyFont="1" applyAlignment="1">
      <alignment horizontal="left" vertical="center" indent="15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68" fillId="0" borderId="17" xfId="0" applyFont="1" applyBorder="1" applyAlignment="1">
      <alignment horizontal="center"/>
    </xf>
    <xf numFmtId="0" fontId="75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69" fillId="0" borderId="17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" vertical="center" wrapText="1"/>
    </xf>
    <xf numFmtId="0" fontId="69" fillId="0" borderId="0" xfId="0" applyFont="1" applyAlignment="1">
      <alignment horizontal="left" vertical="top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3" fillId="0" borderId="21" xfId="0" applyFont="1" applyBorder="1" applyAlignment="1">
      <alignment horizontal="right" vertical="top" wrapText="1"/>
    </xf>
    <xf numFmtId="0" fontId="13" fillId="0" borderId="31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70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77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1" fontId="16" fillId="0" borderId="16" xfId="0" applyNumberFormat="1" applyFont="1" applyBorder="1" applyAlignment="1">
      <alignment horizontal="right" vertical="top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4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50" xfId="0" applyFont="1" applyBorder="1" applyAlignment="1">
      <alignment horizontal="left" wrapText="1"/>
    </xf>
    <xf numFmtId="0" fontId="15" fillId="0" borderId="49" xfId="0" applyFont="1" applyBorder="1" applyAlignment="1">
      <alignment horizontal="left" wrapText="1"/>
    </xf>
    <xf numFmtId="0" fontId="15" fillId="0" borderId="42" xfId="0" applyFont="1" applyBorder="1" applyAlignment="1">
      <alignment horizontal="left" wrapText="1"/>
    </xf>
    <xf numFmtId="0" fontId="15" fillId="0" borderId="51" xfId="0" applyFont="1" applyBorder="1" applyAlignment="1">
      <alignment horizontal="left" wrapText="1"/>
    </xf>
    <xf numFmtId="0" fontId="15" fillId="0" borderId="52" xfId="0" applyFont="1" applyBorder="1" applyAlignment="1">
      <alignment horizontal="left" wrapText="1"/>
    </xf>
    <xf numFmtId="0" fontId="15" fillId="0" borderId="53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71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2" fontId="9" fillId="0" borderId="2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 horizontal="center" wrapText="1"/>
    </xf>
    <xf numFmtId="1" fontId="9" fillId="0" borderId="22" xfId="0" applyNumberFormat="1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2" fontId="9" fillId="0" borderId="54" xfId="0" applyNumberFormat="1" applyFont="1" applyBorder="1" applyAlignment="1">
      <alignment horizontal="center" wrapText="1"/>
    </xf>
    <xf numFmtId="2" fontId="9" fillId="0" borderId="55" xfId="0" applyNumberFormat="1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210" fontId="9" fillId="0" borderId="22" xfId="0" applyNumberFormat="1" applyFont="1" applyBorder="1" applyAlignment="1">
      <alignment horizontal="center" wrapText="1"/>
    </xf>
    <xf numFmtId="210" fontId="9" fillId="0" borderId="11" xfId="0" applyNumberFormat="1" applyFont="1" applyBorder="1" applyAlignment="1">
      <alignment horizontal="center" wrapText="1"/>
    </xf>
    <xf numFmtId="0" fontId="70" fillId="0" borderId="0" xfId="0" applyFont="1" applyAlignment="1">
      <alignment vertical="center" wrapText="1"/>
    </xf>
    <xf numFmtId="2" fontId="9" fillId="0" borderId="16" xfId="0" applyNumberFormat="1" applyFont="1" applyBorder="1" applyAlignment="1">
      <alignment vertical="top" wrapText="1"/>
    </xf>
    <xf numFmtId="2" fontId="9" fillId="0" borderId="16" xfId="0" applyNumberFormat="1" applyFont="1" applyBorder="1" applyAlignment="1">
      <alignment horizontal="right" vertical="top" wrapText="1"/>
    </xf>
    <xf numFmtId="210" fontId="16" fillId="0" borderId="16" xfId="0" applyNumberFormat="1" applyFont="1" applyBorder="1" applyAlignment="1">
      <alignment vertical="top" wrapText="1"/>
    </xf>
    <xf numFmtId="2" fontId="16" fillId="0" borderId="16" xfId="0" applyNumberFormat="1" applyFont="1" applyBorder="1" applyAlignment="1">
      <alignment vertical="top" wrapText="1"/>
    </xf>
    <xf numFmtId="1" fontId="9" fillId="0" borderId="16" xfId="0" applyNumberFormat="1" applyFont="1" applyBorder="1" applyAlignment="1">
      <alignment horizontal="left" vertical="top" wrapText="1"/>
    </xf>
    <xf numFmtId="1" fontId="9" fillId="0" borderId="16" xfId="0" applyNumberFormat="1" applyFont="1" applyBorder="1" applyAlignment="1">
      <alignment vertical="top" wrapText="1"/>
    </xf>
    <xf numFmtId="210" fontId="9" fillId="0" borderId="16" xfId="0" applyNumberFormat="1" applyFont="1" applyBorder="1" applyAlignment="1">
      <alignment vertical="top" wrapText="1"/>
    </xf>
    <xf numFmtId="210" fontId="16" fillId="0" borderId="16" xfId="0" applyNumberFormat="1" applyFont="1" applyBorder="1" applyAlignment="1">
      <alignment horizontal="right" vertical="top" wrapText="1"/>
    </xf>
    <xf numFmtId="1" fontId="16" fillId="0" borderId="16" xfId="0" applyNumberFormat="1" applyFont="1" applyBorder="1" applyAlignment="1">
      <alignment vertical="top" wrapText="1"/>
    </xf>
    <xf numFmtId="2" fontId="9" fillId="0" borderId="22" xfId="0" applyNumberFormat="1" applyFont="1" applyFill="1" applyBorder="1" applyAlignment="1">
      <alignment horizontal="center" wrapText="1"/>
    </xf>
    <xf numFmtId="2" fontId="9" fillId="0" borderId="11" xfId="0" applyNumberFormat="1" applyFont="1" applyFill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2" fontId="9" fillId="0" borderId="57" xfId="0" applyNumberFormat="1" applyFont="1" applyFill="1" applyBorder="1" applyAlignment="1">
      <alignment horizontal="right" vertical="top" wrapText="1"/>
    </xf>
    <xf numFmtId="2" fontId="9" fillId="0" borderId="58" xfId="0" applyNumberFormat="1" applyFont="1" applyFill="1" applyBorder="1" applyAlignment="1">
      <alignment horizontal="right" vertical="top" wrapText="1"/>
    </xf>
    <xf numFmtId="0" fontId="9" fillId="0" borderId="59" xfId="0" applyFont="1" applyFill="1" applyBorder="1" applyAlignment="1">
      <alignment horizontal="left" vertical="top" wrapText="1"/>
    </xf>
    <xf numFmtId="0" fontId="9" fillId="0" borderId="60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4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2" fontId="9" fillId="0" borderId="57" xfId="0" applyNumberFormat="1" applyFont="1" applyFill="1" applyBorder="1" applyAlignment="1">
      <alignment horizontal="center" wrapText="1"/>
    </xf>
    <xf numFmtId="2" fontId="9" fillId="0" borderId="58" xfId="0" applyNumberFormat="1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2" fontId="9" fillId="0" borderId="56" xfId="0" applyNumberFormat="1" applyFont="1" applyBorder="1" applyAlignment="1">
      <alignment horizontal="center" vertical="top" wrapText="1"/>
    </xf>
    <xf numFmtId="2" fontId="9" fillId="0" borderId="23" xfId="0" applyNumberFormat="1" applyFont="1" applyBorder="1" applyAlignment="1">
      <alignment horizontal="center" vertical="top" wrapText="1"/>
    </xf>
    <xf numFmtId="2" fontId="9" fillId="0" borderId="61" xfId="0" applyNumberFormat="1" applyFont="1" applyBorder="1" applyAlignment="1">
      <alignment horizontal="center" vertical="top" wrapText="1"/>
    </xf>
    <xf numFmtId="0" fontId="9" fillId="0" borderId="4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9" fillId="0" borderId="22" xfId="0" applyNumberFormat="1" applyFont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left" vertical="top" wrapText="1"/>
    </xf>
    <xf numFmtId="2" fontId="9" fillId="0" borderId="11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22" xfId="0" applyNumberFormat="1" applyFont="1" applyFill="1" applyBorder="1" applyAlignment="1">
      <alignment horizontal="right" vertical="top" wrapText="1"/>
    </xf>
    <xf numFmtId="2" fontId="9" fillId="0" borderId="15" xfId="0" applyNumberFormat="1" applyFont="1" applyFill="1" applyBorder="1" applyAlignment="1">
      <alignment horizontal="right" vertical="top" wrapText="1"/>
    </xf>
    <xf numFmtId="2" fontId="9" fillId="0" borderId="11" xfId="0" applyNumberFormat="1" applyFont="1" applyFill="1" applyBorder="1" applyAlignment="1">
      <alignment horizontal="right" vertical="top" wrapText="1"/>
    </xf>
    <xf numFmtId="0" fontId="9" fillId="0" borderId="54" xfId="0" applyFont="1" applyBorder="1" applyAlignment="1">
      <alignment horizontal="left" vertical="top" wrapText="1"/>
    </xf>
    <xf numFmtId="0" fontId="9" fillId="0" borderId="55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1" xfId="0" applyFont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64" xfId="0" applyFont="1" applyBorder="1" applyAlignment="1">
      <alignment horizontal="center" vertical="center" wrapText="1"/>
    </xf>
    <xf numFmtId="0" fontId="71" fillId="0" borderId="6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2" fontId="16" fillId="0" borderId="16" xfId="0" applyNumberFormat="1" applyFont="1" applyBorder="1" applyAlignment="1">
      <alignment horizontal="right" vertical="top" wrapText="1"/>
    </xf>
    <xf numFmtId="0" fontId="9" fillId="0" borderId="16" xfId="0" applyFont="1" applyBorder="1" applyAlignment="1">
      <alignment horizontal="left" wrapText="1"/>
    </xf>
    <xf numFmtId="1" fontId="9" fillId="0" borderId="16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wrapText="1"/>
    </xf>
    <xf numFmtId="210" fontId="9" fillId="0" borderId="16" xfId="0" applyNumberFormat="1" applyFont="1" applyBorder="1" applyAlignment="1">
      <alignment horizontal="right" vertical="top" wrapText="1"/>
    </xf>
    <xf numFmtId="210" fontId="9" fillId="0" borderId="16" xfId="0" applyNumberFormat="1" applyFont="1" applyBorder="1" applyAlignment="1">
      <alignment horizontal="center" vertical="top" wrapText="1"/>
    </xf>
    <xf numFmtId="210" fontId="73" fillId="0" borderId="16" xfId="0" applyNumberFormat="1" applyFont="1" applyBorder="1" applyAlignment="1">
      <alignment horizontal="right" vertical="top" wrapText="1"/>
    </xf>
    <xf numFmtId="1" fontId="9" fillId="34" borderId="16" xfId="0" applyNumberFormat="1" applyFont="1" applyFill="1" applyBorder="1" applyAlignment="1">
      <alignment horizontal="center" vertical="top" wrapText="1"/>
    </xf>
    <xf numFmtId="1" fontId="6" fillId="0" borderId="1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1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13" fillId="0" borderId="4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5" fillId="0" borderId="66" xfId="0" applyFont="1" applyBorder="1" applyAlignment="1">
      <alignment horizontal="left" wrapText="1"/>
    </xf>
    <xf numFmtId="0" fontId="76" fillId="0" borderId="20" xfId="0" applyFont="1" applyBorder="1" applyAlignment="1">
      <alignment horizontal="center" vertical="center" wrapText="1"/>
    </xf>
    <xf numFmtId="0" fontId="76" fillId="0" borderId="65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top" wrapText="1"/>
    </xf>
    <xf numFmtId="0" fontId="71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A17" sqref="A17"/>
    </sheetView>
  </sheetViews>
  <sheetFormatPr defaultColWidth="9.140625" defaultRowHeight="12.75"/>
  <cols>
    <col min="1" max="1" width="17.28125" style="0" customWidth="1"/>
    <col min="2" max="2" width="23.7109375" style="0" customWidth="1"/>
    <col min="3" max="3" width="20.140625" style="0" customWidth="1"/>
    <col min="4" max="4" width="16.00390625" style="0" customWidth="1"/>
    <col min="5" max="5" width="11.28125" style="0" customWidth="1"/>
    <col min="6" max="6" width="12.7109375" style="0" customWidth="1"/>
    <col min="7" max="7" width="12.00390625" style="0" customWidth="1"/>
    <col min="8" max="8" width="12.28125" style="0" customWidth="1"/>
    <col min="9" max="9" width="11.28125" style="0" customWidth="1"/>
  </cols>
  <sheetData>
    <row r="1" spans="1:10" ht="12.75">
      <c r="A1" s="42"/>
      <c r="B1" s="42"/>
      <c r="C1" s="42"/>
      <c r="D1" s="42"/>
      <c r="E1" s="42"/>
      <c r="F1" s="42"/>
      <c r="G1" s="258" t="s">
        <v>140</v>
      </c>
      <c r="H1" s="258"/>
      <c r="I1" s="258"/>
      <c r="J1" s="42"/>
    </row>
    <row r="2" spans="1:10" ht="12.75">
      <c r="A2" s="42"/>
      <c r="B2" s="42"/>
      <c r="C2" s="42"/>
      <c r="D2" s="42"/>
      <c r="E2" s="42"/>
      <c r="F2" s="42"/>
      <c r="G2" s="259" t="s">
        <v>134</v>
      </c>
      <c r="H2" s="259"/>
      <c r="I2" s="259"/>
      <c r="J2" s="42"/>
    </row>
    <row r="3" spans="1:10" ht="12.75">
      <c r="A3" s="42"/>
      <c r="B3" s="42"/>
      <c r="C3" s="42"/>
      <c r="D3" s="42"/>
      <c r="E3" s="42"/>
      <c r="F3" s="42"/>
      <c r="G3" s="260" t="s">
        <v>135</v>
      </c>
      <c r="H3" s="260"/>
      <c r="I3" s="260"/>
      <c r="J3" s="42"/>
    </row>
    <row r="4" spans="1:10" ht="12.75">
      <c r="A4" s="42"/>
      <c r="B4" s="42"/>
      <c r="C4" s="42"/>
      <c r="D4" s="42"/>
      <c r="E4" s="42"/>
      <c r="F4" s="42"/>
      <c r="G4" s="260" t="s">
        <v>136</v>
      </c>
      <c r="H4" s="260"/>
      <c r="I4" s="260"/>
      <c r="J4" s="42"/>
    </row>
    <row r="5" spans="1:10" ht="12.75">
      <c r="A5" s="42"/>
      <c r="B5" s="42"/>
      <c r="C5" s="42"/>
      <c r="D5" s="42"/>
      <c r="E5" s="42"/>
      <c r="F5" s="42"/>
      <c r="G5" s="260" t="s">
        <v>137</v>
      </c>
      <c r="H5" s="260"/>
      <c r="I5" s="260"/>
      <c r="J5" s="42"/>
    </row>
    <row r="6" spans="1:10" ht="12.75">
      <c r="A6" s="42"/>
      <c r="B6" s="42"/>
      <c r="C6" s="42"/>
      <c r="D6" s="42"/>
      <c r="E6" s="42"/>
      <c r="F6" s="42"/>
      <c r="G6" s="42"/>
      <c r="H6" s="42"/>
      <c r="I6" s="43"/>
      <c r="J6" s="42"/>
    </row>
    <row r="7" spans="1:10" ht="12.75">
      <c r="A7" s="261" t="s">
        <v>141</v>
      </c>
      <c r="B7" s="261"/>
      <c r="C7" s="261"/>
      <c r="D7" s="261"/>
      <c r="E7" s="261"/>
      <c r="F7" s="261"/>
      <c r="G7" s="261"/>
      <c r="H7" s="261"/>
      <c r="I7" s="261"/>
      <c r="J7" s="42"/>
    </row>
    <row r="8" spans="1:10" ht="27.75" customHeight="1">
      <c r="A8" s="254" t="s">
        <v>158</v>
      </c>
      <c r="B8" s="254"/>
      <c r="C8" s="254"/>
      <c r="D8" s="254"/>
      <c r="E8" s="254"/>
      <c r="F8" s="254"/>
      <c r="G8" s="254"/>
      <c r="H8" s="44" t="s">
        <v>200</v>
      </c>
      <c r="I8" s="45" t="s">
        <v>201</v>
      </c>
      <c r="J8" s="42"/>
    </row>
    <row r="9" spans="1:10" ht="36" customHeight="1">
      <c r="A9" s="255" t="s">
        <v>142</v>
      </c>
      <c r="B9" s="255"/>
      <c r="C9" s="255"/>
      <c r="D9" s="255"/>
      <c r="E9" s="255"/>
      <c r="F9" s="255"/>
      <c r="G9" s="255"/>
      <c r="H9" s="256" t="s">
        <v>138</v>
      </c>
      <c r="I9" s="256"/>
      <c r="J9" s="42"/>
    </row>
    <row r="10" spans="1:10" ht="19.5" customHeight="1">
      <c r="A10" s="257" t="s">
        <v>143</v>
      </c>
      <c r="B10" s="257"/>
      <c r="C10" s="257"/>
      <c r="D10" s="257"/>
      <c r="E10" s="257"/>
      <c r="F10" s="257"/>
      <c r="G10" s="257"/>
      <c r="H10" s="257"/>
      <c r="I10" s="257"/>
      <c r="J10" s="42"/>
    </row>
    <row r="11" spans="1:10" ht="18" customHeight="1">
      <c r="A11" s="53" t="s">
        <v>0</v>
      </c>
      <c r="B11" s="52"/>
      <c r="C11" s="52"/>
      <c r="D11" s="52"/>
      <c r="E11" s="52"/>
      <c r="F11" s="52"/>
      <c r="G11" s="52"/>
      <c r="H11" s="52"/>
      <c r="I11" s="52"/>
      <c r="J11" s="42"/>
    </row>
    <row r="12" spans="1:10" ht="36" customHeight="1">
      <c r="A12" s="257" t="s">
        <v>144</v>
      </c>
      <c r="B12" s="257"/>
      <c r="C12" s="257"/>
      <c r="D12" s="257"/>
      <c r="E12" s="257"/>
      <c r="F12" s="257"/>
      <c r="G12" s="257"/>
      <c r="H12" s="257"/>
      <c r="I12" s="257"/>
      <c r="J12" s="42"/>
    </row>
    <row r="13" spans="1:10" ht="13.5" customHeight="1">
      <c r="A13" s="248"/>
      <c r="B13" s="248"/>
      <c r="C13" s="42"/>
      <c r="D13" s="42"/>
      <c r="E13" s="42"/>
      <c r="F13" s="42"/>
      <c r="G13" s="42"/>
      <c r="H13" s="42"/>
      <c r="I13" s="42"/>
      <c r="J13" s="42"/>
    </row>
    <row r="14" spans="1:10" ht="12.75">
      <c r="A14" s="42"/>
      <c r="B14" s="42"/>
      <c r="C14" s="42"/>
      <c r="D14" s="42"/>
      <c r="E14" s="42"/>
      <c r="F14" s="42"/>
      <c r="G14" s="42"/>
      <c r="H14" s="42"/>
      <c r="I14" s="248" t="s">
        <v>145</v>
      </c>
      <c r="J14" s="248"/>
    </row>
    <row r="15" spans="1:10" ht="113.25" customHeight="1">
      <c r="A15" s="46" t="s">
        <v>146</v>
      </c>
      <c r="B15" s="46" t="s">
        <v>147</v>
      </c>
      <c r="C15" s="46" t="s">
        <v>148</v>
      </c>
      <c r="D15" s="46" t="s">
        <v>149</v>
      </c>
      <c r="E15" s="46" t="s">
        <v>150</v>
      </c>
      <c r="F15" s="46" t="s">
        <v>151</v>
      </c>
      <c r="G15" s="46" t="s">
        <v>152</v>
      </c>
      <c r="H15" s="46" t="s">
        <v>153</v>
      </c>
      <c r="I15" s="46" t="s">
        <v>154</v>
      </c>
      <c r="J15" s="42"/>
    </row>
    <row r="16" spans="1:10" ht="13.5" thickBot="1">
      <c r="A16" s="46">
        <v>1</v>
      </c>
      <c r="B16" s="46">
        <v>2</v>
      </c>
      <c r="C16" s="46">
        <v>3</v>
      </c>
      <c r="D16" s="46">
        <v>4</v>
      </c>
      <c r="E16" s="46">
        <v>5</v>
      </c>
      <c r="F16" s="46">
        <v>6</v>
      </c>
      <c r="G16" s="46">
        <v>7</v>
      </c>
      <c r="H16" s="46">
        <v>8</v>
      </c>
      <c r="I16" s="46">
        <v>9</v>
      </c>
      <c r="J16" s="42"/>
    </row>
    <row r="17" spans="1:10" ht="48" customHeight="1" thickBot="1">
      <c r="A17" s="54">
        <v>1011010</v>
      </c>
      <c r="B17" s="55" t="s">
        <v>13</v>
      </c>
      <c r="C17" s="55" t="s">
        <v>159</v>
      </c>
      <c r="D17" s="47" t="s">
        <v>199</v>
      </c>
      <c r="E17" s="47">
        <f>'Форма-2'!D27</f>
        <v>5396536.13</v>
      </c>
      <c r="F17" s="56">
        <f>'Форма-2'!H27</f>
        <v>6971400</v>
      </c>
      <c r="G17" s="56">
        <f>'Форма-2'!L27</f>
        <v>7431553</v>
      </c>
      <c r="H17" s="56">
        <f>'Форма-2'!D50</f>
        <v>8141641</v>
      </c>
      <c r="I17" s="47">
        <f>'Форма-2'!H50</f>
        <v>7307230.012</v>
      </c>
      <c r="J17" s="42"/>
    </row>
    <row r="18" spans="1:10" ht="12.75">
      <c r="A18" s="47"/>
      <c r="B18" s="47"/>
      <c r="C18" s="47"/>
      <c r="D18" s="47"/>
      <c r="E18" s="47"/>
      <c r="F18" s="47"/>
      <c r="G18" s="47"/>
      <c r="H18" s="47"/>
      <c r="I18" s="47"/>
      <c r="J18" s="42"/>
    </row>
    <row r="19" spans="1:10" ht="12.75">
      <c r="A19" s="47"/>
      <c r="B19" s="46" t="s">
        <v>155</v>
      </c>
      <c r="C19" s="47"/>
      <c r="D19" s="47"/>
      <c r="E19" s="47">
        <f>E17</f>
        <v>5396536.13</v>
      </c>
      <c r="F19" s="47">
        <f>F17</f>
        <v>6971400</v>
      </c>
      <c r="G19" s="47">
        <f>G17</f>
        <v>7431553</v>
      </c>
      <c r="H19" s="47">
        <f>H17</f>
        <v>8141641</v>
      </c>
      <c r="I19" s="47">
        <f>I17</f>
        <v>7307230.012</v>
      </c>
      <c r="J19" s="42"/>
    </row>
    <row r="20" spans="1:10" ht="12.75">
      <c r="A20" s="42"/>
      <c r="B20" s="42"/>
      <c r="C20" s="42"/>
      <c r="D20" s="42"/>
      <c r="E20" s="42"/>
      <c r="F20" s="42"/>
      <c r="G20" s="42"/>
      <c r="H20" s="42"/>
      <c r="I20" s="42"/>
      <c r="J20" s="42"/>
    </row>
    <row r="21" spans="1:10" ht="12.75">
      <c r="A21" s="249" t="s">
        <v>156</v>
      </c>
      <c r="B21" s="249"/>
      <c r="C21" s="249"/>
      <c r="D21" s="249"/>
      <c r="E21" s="249"/>
      <c r="F21" s="249"/>
      <c r="G21" s="249"/>
      <c r="H21" s="249"/>
      <c r="I21" s="249"/>
      <c r="J21" s="42"/>
    </row>
    <row r="22" spans="1:10" ht="12.75">
      <c r="A22" s="48"/>
      <c r="B22" s="42"/>
      <c r="C22" s="42"/>
      <c r="D22" s="42"/>
      <c r="E22" s="42"/>
      <c r="F22" s="42"/>
      <c r="G22" s="42"/>
      <c r="H22" s="42"/>
      <c r="I22" s="48" t="s">
        <v>145</v>
      </c>
      <c r="J22" s="42"/>
    </row>
    <row r="23" spans="1:10" ht="5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</row>
    <row r="24" spans="1:10" ht="111" customHeight="1">
      <c r="A24" s="46" t="s">
        <v>146</v>
      </c>
      <c r="B24" s="46" t="s">
        <v>147</v>
      </c>
      <c r="C24" s="46" t="s">
        <v>148</v>
      </c>
      <c r="D24" s="46" t="s">
        <v>149</v>
      </c>
      <c r="E24" s="46" t="s">
        <v>150</v>
      </c>
      <c r="F24" s="46" t="s">
        <v>151</v>
      </c>
      <c r="G24" s="46" t="s">
        <v>152</v>
      </c>
      <c r="H24" s="46" t="s">
        <v>153</v>
      </c>
      <c r="I24" s="46" t="s">
        <v>154</v>
      </c>
      <c r="J24" s="42"/>
    </row>
    <row r="25" spans="1:10" ht="13.5" thickBot="1">
      <c r="A25" s="46">
        <v>1</v>
      </c>
      <c r="B25" s="46">
        <v>2</v>
      </c>
      <c r="C25" s="46">
        <v>3</v>
      </c>
      <c r="D25" s="46">
        <v>4</v>
      </c>
      <c r="E25" s="46">
        <v>5</v>
      </c>
      <c r="F25" s="46">
        <v>6</v>
      </c>
      <c r="G25" s="46">
        <v>7</v>
      </c>
      <c r="H25" s="46">
        <v>8</v>
      </c>
      <c r="I25" s="46">
        <v>9</v>
      </c>
      <c r="J25" s="42"/>
    </row>
    <row r="26" spans="1:10" ht="45.75" customHeight="1" thickBot="1">
      <c r="A26" s="54">
        <v>1011010</v>
      </c>
      <c r="B26" s="55" t="s">
        <v>13</v>
      </c>
      <c r="C26" s="55" t="s">
        <v>159</v>
      </c>
      <c r="D26" s="47" t="s">
        <v>199</v>
      </c>
      <c r="E26" s="47">
        <f>'Форма-2'!E27</f>
        <v>307208</v>
      </c>
      <c r="F26" s="47">
        <f>'Форма-2'!I27</f>
        <v>199500</v>
      </c>
      <c r="G26" s="56">
        <f>'Форма-2'!M27</f>
        <v>113670</v>
      </c>
      <c r="H26" s="56">
        <f>'Форма-2'!E50</f>
        <v>130720</v>
      </c>
      <c r="I26" s="47">
        <f>'Форма-2'!I50</f>
        <v>0</v>
      </c>
      <c r="J26" s="42"/>
    </row>
    <row r="27" spans="1:10" ht="12.75">
      <c r="A27" s="47"/>
      <c r="B27" s="47"/>
      <c r="C27" s="47"/>
      <c r="D27" s="47"/>
      <c r="E27" s="47"/>
      <c r="F27" s="47"/>
      <c r="G27" s="47"/>
      <c r="H27" s="47"/>
      <c r="I27" s="47"/>
      <c r="J27" s="42"/>
    </row>
    <row r="28" spans="1:10" ht="12.75">
      <c r="A28" s="47"/>
      <c r="B28" s="46" t="s">
        <v>155</v>
      </c>
      <c r="C28" s="47"/>
      <c r="D28" s="47"/>
      <c r="E28" s="47">
        <f>E26</f>
        <v>307208</v>
      </c>
      <c r="F28" s="47">
        <f>F26</f>
        <v>199500</v>
      </c>
      <c r="G28" s="47">
        <f>G26</f>
        <v>113670</v>
      </c>
      <c r="H28" s="47">
        <f>H26</f>
        <v>130720</v>
      </c>
      <c r="I28" s="47">
        <f>I26</f>
        <v>0</v>
      </c>
      <c r="J28" s="42"/>
    </row>
    <row r="29" spans="1:10" ht="12.75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10" ht="12.75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10" ht="18.75" customHeight="1">
      <c r="A31" s="252" t="s">
        <v>110</v>
      </c>
      <c r="B31" s="253"/>
      <c r="C31" s="253"/>
      <c r="D31" s="50"/>
      <c r="E31" s="42"/>
      <c r="F31" s="42"/>
      <c r="G31" s="250" t="s">
        <v>196</v>
      </c>
      <c r="H31" s="250"/>
      <c r="I31" s="250"/>
      <c r="J31" s="42"/>
    </row>
    <row r="32" spans="1:10" ht="12.75">
      <c r="A32" s="51"/>
      <c r="B32" s="42"/>
      <c r="C32" s="42"/>
      <c r="D32" s="49" t="s">
        <v>113</v>
      </c>
      <c r="E32" s="42"/>
      <c r="F32" s="42"/>
      <c r="G32" s="247" t="s">
        <v>157</v>
      </c>
      <c r="H32" s="247"/>
      <c r="I32" s="247"/>
      <c r="J32" s="42"/>
    </row>
    <row r="33" spans="1:10" ht="19.5" customHeight="1">
      <c r="A33" s="251" t="s">
        <v>198</v>
      </c>
      <c r="B33" s="251"/>
      <c r="C33" s="49"/>
      <c r="D33" s="50"/>
      <c r="E33" s="42"/>
      <c r="F33" s="42"/>
      <c r="G33" s="250" t="s">
        <v>197</v>
      </c>
      <c r="H33" s="250"/>
      <c r="I33" s="250"/>
      <c r="J33" s="42"/>
    </row>
    <row r="34" spans="1:10" ht="12.75">
      <c r="A34" s="51"/>
      <c r="B34" s="42"/>
      <c r="C34" s="42"/>
      <c r="D34" s="49" t="s">
        <v>113</v>
      </c>
      <c r="E34" s="42"/>
      <c r="F34" s="42"/>
      <c r="G34" s="247" t="s">
        <v>157</v>
      </c>
      <c r="H34" s="247"/>
      <c r="I34" s="247"/>
      <c r="J34" s="42"/>
    </row>
    <row r="35" spans="1:10" ht="12.75">
      <c r="A35" s="42"/>
      <c r="B35" s="42"/>
      <c r="C35" s="42"/>
      <c r="D35" s="42"/>
      <c r="E35" s="42"/>
      <c r="F35" s="42"/>
      <c r="G35" s="42"/>
      <c r="H35" s="42"/>
      <c r="I35" s="42"/>
      <c r="J35" s="42"/>
    </row>
  </sheetData>
  <sheetProtection/>
  <mergeCells count="20">
    <mergeCell ref="G1:I1"/>
    <mergeCell ref="G2:I2"/>
    <mergeCell ref="G3:I3"/>
    <mergeCell ref="G4:I4"/>
    <mergeCell ref="G5:I5"/>
    <mergeCell ref="A7:I7"/>
    <mergeCell ref="A8:G8"/>
    <mergeCell ref="A9:G9"/>
    <mergeCell ref="H9:I9"/>
    <mergeCell ref="A10:I10"/>
    <mergeCell ref="A12:I12"/>
    <mergeCell ref="A13:B13"/>
    <mergeCell ref="G34:I34"/>
    <mergeCell ref="I14:J14"/>
    <mergeCell ref="A21:I21"/>
    <mergeCell ref="G31:I31"/>
    <mergeCell ref="G32:I32"/>
    <mergeCell ref="A33:B33"/>
    <mergeCell ref="G33:I33"/>
    <mergeCell ref="A31:C3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7"/>
  <sheetViews>
    <sheetView tabSelected="1" zoomScale="96" zoomScaleNormal="96" zoomScalePageLayoutView="0" workbookViewId="0" topLeftCell="A216">
      <selection activeCell="D147" sqref="D147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23.00390625" style="0" customWidth="1"/>
    <col min="4" max="4" width="11.7109375" style="0" customWidth="1"/>
    <col min="5" max="5" width="10.140625" style="0" customWidth="1"/>
    <col min="6" max="6" width="11.28125" style="0" customWidth="1"/>
    <col min="7" max="7" width="12.00390625" style="0" customWidth="1"/>
    <col min="8" max="8" width="10.421875" style="0" bestFit="1" customWidth="1"/>
    <col min="9" max="9" width="9.140625" style="0" customWidth="1"/>
    <col min="10" max="10" width="10.00390625" style="0" customWidth="1"/>
    <col min="11" max="11" width="9.7109375" style="0" customWidth="1"/>
    <col min="12" max="12" width="12.8515625" style="23" customWidth="1"/>
    <col min="13" max="13" width="10.00390625" style="0" bestFit="1" customWidth="1"/>
    <col min="14" max="14" width="10.140625" style="0" customWidth="1"/>
    <col min="15" max="15" width="10.57421875" style="0" customWidth="1"/>
  </cols>
  <sheetData>
    <row r="1" spans="10:12" ht="15">
      <c r="J1" s="246" t="s">
        <v>134</v>
      </c>
      <c r="K1" s="243"/>
      <c r="L1" s="243"/>
    </row>
    <row r="2" spans="10:12" ht="15">
      <c r="J2" s="246" t="s">
        <v>269</v>
      </c>
      <c r="K2" s="244"/>
      <c r="L2" s="244"/>
    </row>
    <row r="3" spans="10:12" ht="15">
      <c r="J3" s="246" t="s">
        <v>270</v>
      </c>
      <c r="K3" s="245"/>
      <c r="L3" s="245"/>
    </row>
    <row r="4" spans="10:12" ht="15">
      <c r="J4" s="246" t="s">
        <v>271</v>
      </c>
      <c r="K4" s="245"/>
      <c r="L4" s="245"/>
    </row>
    <row r="5" spans="10:12" ht="15">
      <c r="J5" s="246" t="s">
        <v>272</v>
      </c>
      <c r="K5" s="245"/>
      <c r="L5" s="245"/>
    </row>
    <row r="6" ht="15">
      <c r="J6" s="246" t="s">
        <v>274</v>
      </c>
    </row>
    <row r="7" spans="1:14" ht="17.25">
      <c r="A7" s="392" t="s">
        <v>207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</row>
    <row r="8" spans="1:14" ht="17.25">
      <c r="A8" s="392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</row>
    <row r="9" spans="1:14" ht="15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</row>
    <row r="10" spans="1:12" ht="69.75" customHeight="1">
      <c r="A10" s="144">
        <v>1</v>
      </c>
      <c r="B10" s="274" t="s">
        <v>273</v>
      </c>
      <c r="C10" s="275"/>
      <c r="D10" s="275"/>
      <c r="E10" s="275"/>
      <c r="F10" s="275"/>
      <c r="G10" s="275"/>
      <c r="H10" s="274" t="s">
        <v>209</v>
      </c>
      <c r="I10" s="275"/>
      <c r="J10" s="275"/>
      <c r="K10" s="274" t="s">
        <v>212</v>
      </c>
      <c r="L10" s="275"/>
    </row>
    <row r="11" spans="1:12" ht="98.25" customHeight="1">
      <c r="A11" s="144">
        <v>2</v>
      </c>
      <c r="B11" s="274" t="s">
        <v>275</v>
      </c>
      <c r="C11" s="275"/>
      <c r="D11" s="275"/>
      <c r="E11" s="275"/>
      <c r="F11" s="275"/>
      <c r="G11" s="275"/>
      <c r="H11" s="274" t="s">
        <v>210</v>
      </c>
      <c r="I11" s="275"/>
      <c r="J11" s="275"/>
      <c r="K11" s="274" t="s">
        <v>212</v>
      </c>
      <c r="L11" s="275"/>
    </row>
    <row r="12" spans="1:12" ht="106.5" customHeight="1">
      <c r="A12" s="144">
        <v>3</v>
      </c>
      <c r="B12" s="279" t="s">
        <v>266</v>
      </c>
      <c r="C12" s="280"/>
      <c r="D12" s="279" t="s">
        <v>208</v>
      </c>
      <c r="E12" s="280"/>
      <c r="F12" s="279" t="s">
        <v>267</v>
      </c>
      <c r="G12" s="280"/>
      <c r="H12" s="274" t="s">
        <v>211</v>
      </c>
      <c r="I12" s="275"/>
      <c r="J12" s="275"/>
      <c r="K12" s="274" t="s">
        <v>276</v>
      </c>
      <c r="L12" s="275"/>
    </row>
    <row r="13" spans="1:16" ht="13.5">
      <c r="A13" s="327" t="s">
        <v>213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6" ht="18" customHeight="1">
      <c r="A14" s="327" t="s">
        <v>161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5" ht="15">
      <c r="A15" s="146" t="s">
        <v>214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8"/>
    </row>
    <row r="16" spans="1:16" ht="18.75" customHeight="1">
      <c r="A16" s="327" t="s">
        <v>162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</row>
    <row r="17" spans="1:16" ht="15" customHeight="1">
      <c r="A17" s="145" t="s">
        <v>214</v>
      </c>
      <c r="B17" s="149"/>
      <c r="C17" s="149"/>
      <c r="D17" s="149"/>
      <c r="E17" s="149"/>
      <c r="F17" s="149"/>
      <c r="G17" s="149"/>
      <c r="H17" s="149"/>
      <c r="I17" s="149"/>
      <c r="J17" s="57"/>
      <c r="K17" s="57"/>
      <c r="L17" s="57"/>
      <c r="M17" s="57"/>
      <c r="N17" s="57"/>
      <c r="O17" s="57"/>
      <c r="P17" s="57"/>
    </row>
    <row r="18" spans="1:16" ht="19.5" customHeight="1">
      <c r="A18" s="327" t="s">
        <v>163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</row>
    <row r="19" spans="1:15" ht="69" customHeight="1">
      <c r="A19" s="277" t="s">
        <v>215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</row>
    <row r="20" spans="1:15" ht="15">
      <c r="A20" s="278" t="s">
        <v>1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</row>
    <row r="21" spans="1:16" ht="16.5" customHeight="1">
      <c r="A21" s="327" t="s">
        <v>216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</row>
    <row r="22" spans="1:15" ht="13.5">
      <c r="A22" s="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403" t="s">
        <v>145</v>
      </c>
      <c r="O22" s="403"/>
    </row>
    <row r="23" spans="1:15" ht="12.75" customHeight="1">
      <c r="A23" s="386">
        <f>+E149+A2+A23:O42</f>
        <v>0</v>
      </c>
      <c r="B23" s="262" t="s">
        <v>3</v>
      </c>
      <c r="C23" s="262" t="s">
        <v>4</v>
      </c>
      <c r="D23" s="281" t="s">
        <v>217</v>
      </c>
      <c r="E23" s="281"/>
      <c r="F23" s="281"/>
      <c r="G23" s="281"/>
      <c r="H23" s="281" t="s">
        <v>218</v>
      </c>
      <c r="I23" s="281"/>
      <c r="J23" s="281"/>
      <c r="K23" s="281"/>
      <c r="L23" s="281" t="s">
        <v>223</v>
      </c>
      <c r="M23" s="281"/>
      <c r="N23" s="281"/>
      <c r="O23" s="281"/>
    </row>
    <row r="24" spans="1:15" ht="22.5" customHeight="1">
      <c r="A24" s="273"/>
      <c r="B24" s="262"/>
      <c r="C24" s="262"/>
      <c r="D24" s="102" t="s">
        <v>5</v>
      </c>
      <c r="E24" s="394" t="s">
        <v>19</v>
      </c>
      <c r="F24" s="393" t="s">
        <v>8</v>
      </c>
      <c r="G24" s="118" t="s">
        <v>9</v>
      </c>
      <c r="H24" s="118" t="s">
        <v>5</v>
      </c>
      <c r="I24" s="394" t="s">
        <v>7</v>
      </c>
      <c r="J24" s="393" t="s">
        <v>8</v>
      </c>
      <c r="K24" s="118" t="s">
        <v>9</v>
      </c>
      <c r="L24" s="119" t="s">
        <v>5</v>
      </c>
      <c r="M24" s="394" t="s">
        <v>7</v>
      </c>
      <c r="N24" s="393" t="s">
        <v>8</v>
      </c>
      <c r="O24" s="118" t="s">
        <v>9</v>
      </c>
    </row>
    <row r="25" spans="1:15" ht="12.75">
      <c r="A25" s="273"/>
      <c r="B25" s="262"/>
      <c r="C25" s="262"/>
      <c r="D25" s="102" t="s">
        <v>6</v>
      </c>
      <c r="E25" s="394"/>
      <c r="F25" s="393"/>
      <c r="G25" s="118" t="s">
        <v>10</v>
      </c>
      <c r="H25" s="118" t="s">
        <v>6</v>
      </c>
      <c r="I25" s="394"/>
      <c r="J25" s="393"/>
      <c r="K25" s="118" t="s">
        <v>11</v>
      </c>
      <c r="L25" s="119" t="s">
        <v>6</v>
      </c>
      <c r="M25" s="394"/>
      <c r="N25" s="393"/>
      <c r="O25" s="118" t="s">
        <v>12</v>
      </c>
    </row>
    <row r="26" spans="1:15" ht="12.75">
      <c r="A26" s="102">
        <v>1</v>
      </c>
      <c r="B26" s="74">
        <v>2</v>
      </c>
      <c r="C26" s="74">
        <v>3</v>
      </c>
      <c r="D26" s="74">
        <v>4</v>
      </c>
      <c r="E26" s="74">
        <v>5</v>
      </c>
      <c r="F26" s="74">
        <v>6</v>
      </c>
      <c r="G26" s="74">
        <v>7</v>
      </c>
      <c r="H26" s="74">
        <v>8</v>
      </c>
      <c r="I26" s="74">
        <v>9</v>
      </c>
      <c r="J26" s="74">
        <v>10</v>
      </c>
      <c r="K26" s="74">
        <v>11</v>
      </c>
      <c r="L26" s="107">
        <v>12</v>
      </c>
      <c r="M26" s="74">
        <v>13</v>
      </c>
      <c r="N26" s="74">
        <v>14</v>
      </c>
      <c r="O26" s="74">
        <v>15</v>
      </c>
    </row>
    <row r="27" spans="1:15" ht="18" customHeight="1">
      <c r="A27" s="263" t="s">
        <v>221</v>
      </c>
      <c r="B27" s="264"/>
      <c r="C27" s="108"/>
      <c r="D27" s="105">
        <v>5396536.13</v>
      </c>
      <c r="E27" s="178">
        <v>307208</v>
      </c>
      <c r="F27" s="178"/>
      <c r="G27" s="179">
        <f>E27+D27</f>
        <v>5703744.13</v>
      </c>
      <c r="H27" s="214">
        <v>6971400</v>
      </c>
      <c r="I27" s="178">
        <v>199500</v>
      </c>
      <c r="J27" s="178">
        <v>199500</v>
      </c>
      <c r="K27" s="130">
        <f>I27+H27</f>
        <v>7170900</v>
      </c>
      <c r="L27" s="128">
        <f>L72</f>
        <v>7431553</v>
      </c>
      <c r="M27" s="129">
        <f>M36</f>
        <v>113670</v>
      </c>
      <c r="N27" s="129">
        <f>N36</f>
        <v>113600</v>
      </c>
      <c r="O27" s="130">
        <f>M27+L27</f>
        <v>7545223</v>
      </c>
    </row>
    <row r="28" spans="1:15" ht="24">
      <c r="A28" s="77"/>
      <c r="B28" s="103"/>
      <c r="C28" s="77" t="s">
        <v>14</v>
      </c>
      <c r="D28" s="98">
        <v>5396536.13</v>
      </c>
      <c r="E28" s="98" t="s">
        <v>15</v>
      </c>
      <c r="F28" s="98" t="s">
        <v>15</v>
      </c>
      <c r="G28" s="100">
        <f>D28</f>
        <v>5396536.13</v>
      </c>
      <c r="H28" s="215">
        <v>6971400</v>
      </c>
      <c r="I28" s="98" t="s">
        <v>15</v>
      </c>
      <c r="J28" s="98" t="s">
        <v>15</v>
      </c>
      <c r="K28" s="97">
        <f>H28</f>
        <v>6971400</v>
      </c>
      <c r="L28" s="126">
        <f>L27</f>
        <v>7431553</v>
      </c>
      <c r="M28" s="99" t="s">
        <v>15</v>
      </c>
      <c r="N28" s="99" t="s">
        <v>15</v>
      </c>
      <c r="O28" s="97">
        <f>L28</f>
        <v>7431553</v>
      </c>
    </row>
    <row r="29" spans="1:15" ht="24" customHeight="1" hidden="1">
      <c r="A29" s="77"/>
      <c r="B29" s="103"/>
      <c r="C29" s="77" t="s">
        <v>127</v>
      </c>
      <c r="D29" s="98" t="s">
        <v>15</v>
      </c>
      <c r="E29" s="100"/>
      <c r="F29" s="100"/>
      <c r="G29" s="100">
        <f aca="true" t="shared" si="0" ref="G29:G35">E29</f>
        <v>0</v>
      </c>
      <c r="H29" s="98" t="s">
        <v>15</v>
      </c>
      <c r="I29" s="100"/>
      <c r="J29" s="100"/>
      <c r="K29" s="100">
        <f aca="true" t="shared" si="1" ref="K29:K35">I29</f>
        <v>0</v>
      </c>
      <c r="L29" s="127" t="s">
        <v>15</v>
      </c>
      <c r="M29" s="97">
        <f>M27-N27</f>
        <v>70</v>
      </c>
      <c r="N29" s="97"/>
      <c r="O29" s="97">
        <f aca="true" t="shared" si="2" ref="O29:O36">M29</f>
        <v>70</v>
      </c>
    </row>
    <row r="30" spans="1:15" ht="48.75" customHeight="1" hidden="1">
      <c r="A30" s="77"/>
      <c r="B30" s="103">
        <v>25010100</v>
      </c>
      <c r="C30" s="108" t="s">
        <v>119</v>
      </c>
      <c r="D30" s="98" t="s">
        <v>15</v>
      </c>
      <c r="E30" s="100"/>
      <c r="F30" s="100"/>
      <c r="G30" s="100">
        <f t="shared" si="0"/>
        <v>0</v>
      </c>
      <c r="H30" s="98" t="s">
        <v>15</v>
      </c>
      <c r="I30" s="100"/>
      <c r="J30" s="100"/>
      <c r="K30" s="100">
        <f t="shared" si="1"/>
        <v>0</v>
      </c>
      <c r="L30" s="99" t="s">
        <v>15</v>
      </c>
      <c r="M30" s="97">
        <f>M27-M31-M32-M34-M35</f>
        <v>113570</v>
      </c>
      <c r="N30" s="97"/>
      <c r="O30" s="97">
        <f t="shared" si="2"/>
        <v>113570</v>
      </c>
    </row>
    <row r="31" spans="1:15" ht="38.25" customHeight="1" hidden="1">
      <c r="A31" s="77"/>
      <c r="B31" s="103">
        <v>25010200</v>
      </c>
      <c r="C31" s="108" t="s">
        <v>120</v>
      </c>
      <c r="D31" s="98" t="s">
        <v>15</v>
      </c>
      <c r="E31" s="100"/>
      <c r="F31" s="100"/>
      <c r="G31" s="100">
        <f t="shared" si="0"/>
        <v>0</v>
      </c>
      <c r="H31" s="98" t="s">
        <v>15</v>
      </c>
      <c r="I31" s="100"/>
      <c r="J31" s="100"/>
      <c r="K31" s="100">
        <f t="shared" si="1"/>
        <v>0</v>
      </c>
      <c r="L31" s="99" t="s">
        <v>15</v>
      </c>
      <c r="M31" s="97"/>
      <c r="N31" s="97"/>
      <c r="O31" s="97">
        <f t="shared" si="2"/>
        <v>0</v>
      </c>
    </row>
    <row r="32" spans="1:15" ht="24" hidden="1">
      <c r="A32" s="77"/>
      <c r="B32" s="103">
        <v>25010300</v>
      </c>
      <c r="C32" s="108" t="s">
        <v>121</v>
      </c>
      <c r="D32" s="98" t="s">
        <v>15</v>
      </c>
      <c r="E32" s="76"/>
      <c r="F32" s="100"/>
      <c r="G32" s="100">
        <f t="shared" si="0"/>
        <v>0</v>
      </c>
      <c r="H32" s="98" t="s">
        <v>15</v>
      </c>
      <c r="I32" s="100"/>
      <c r="J32" s="100"/>
      <c r="K32" s="100">
        <f t="shared" si="1"/>
        <v>0</v>
      </c>
      <c r="L32" s="99" t="s">
        <v>15</v>
      </c>
      <c r="M32" s="97">
        <v>100</v>
      </c>
      <c r="N32" s="97"/>
      <c r="O32" s="97">
        <f t="shared" si="2"/>
        <v>100</v>
      </c>
    </row>
    <row r="33" spans="1:15" ht="47.25" customHeight="1" hidden="1">
      <c r="A33" s="77"/>
      <c r="B33" s="103">
        <v>25010400</v>
      </c>
      <c r="C33" s="108" t="s">
        <v>122</v>
      </c>
      <c r="D33" s="98" t="s">
        <v>15</v>
      </c>
      <c r="E33" s="100"/>
      <c r="F33" s="100"/>
      <c r="G33" s="100">
        <f t="shared" si="0"/>
        <v>0</v>
      </c>
      <c r="H33" s="98" t="s">
        <v>15</v>
      </c>
      <c r="I33" s="100"/>
      <c r="J33" s="100"/>
      <c r="K33" s="100">
        <f t="shared" si="1"/>
        <v>0</v>
      </c>
      <c r="L33" s="99" t="s">
        <v>15</v>
      </c>
      <c r="M33" s="97">
        <f>K33*1.1</f>
        <v>0</v>
      </c>
      <c r="N33" s="97"/>
      <c r="O33" s="97">
        <f t="shared" si="2"/>
        <v>0</v>
      </c>
    </row>
    <row r="34" spans="1:15" ht="24" hidden="1">
      <c r="A34" s="77"/>
      <c r="B34" s="103">
        <v>25020100</v>
      </c>
      <c r="C34" s="108" t="s">
        <v>123</v>
      </c>
      <c r="D34" s="98" t="s">
        <v>15</v>
      </c>
      <c r="E34" s="100"/>
      <c r="F34" s="100"/>
      <c r="G34" s="100">
        <f t="shared" si="0"/>
        <v>0</v>
      </c>
      <c r="H34" s="98" t="s">
        <v>15</v>
      </c>
      <c r="I34" s="100"/>
      <c r="J34" s="100"/>
      <c r="K34" s="100">
        <f t="shared" si="1"/>
        <v>0</v>
      </c>
      <c r="L34" s="99" t="s">
        <v>15</v>
      </c>
      <c r="M34" s="97">
        <f>I34</f>
        <v>0</v>
      </c>
      <c r="N34" s="97"/>
      <c r="O34" s="97">
        <f t="shared" si="2"/>
        <v>0</v>
      </c>
    </row>
    <row r="35" spans="1:15" ht="73.5" customHeight="1" hidden="1">
      <c r="A35" s="77"/>
      <c r="B35" s="103">
        <v>25020200</v>
      </c>
      <c r="C35" s="108" t="s">
        <v>124</v>
      </c>
      <c r="D35" s="98" t="s">
        <v>15</v>
      </c>
      <c r="E35" s="100"/>
      <c r="F35" s="100"/>
      <c r="G35" s="100">
        <f t="shared" si="0"/>
        <v>0</v>
      </c>
      <c r="H35" s="98" t="s">
        <v>15</v>
      </c>
      <c r="I35" s="100"/>
      <c r="J35" s="100"/>
      <c r="K35" s="100">
        <f t="shared" si="1"/>
        <v>0</v>
      </c>
      <c r="L35" s="99" t="s">
        <v>15</v>
      </c>
      <c r="M35" s="97">
        <f>I35</f>
        <v>0</v>
      </c>
      <c r="N35" s="97"/>
      <c r="O35" s="97">
        <f t="shared" si="2"/>
        <v>0</v>
      </c>
    </row>
    <row r="36" spans="1:15" ht="24">
      <c r="A36" s="74"/>
      <c r="B36" s="102"/>
      <c r="C36" s="77" t="s">
        <v>16</v>
      </c>
      <c r="D36" s="98" t="s">
        <v>15</v>
      </c>
      <c r="E36" s="100">
        <v>307208</v>
      </c>
      <c r="F36" s="100"/>
      <c r="G36" s="100"/>
      <c r="H36" s="98" t="s">
        <v>15</v>
      </c>
      <c r="I36" s="100">
        <v>199500</v>
      </c>
      <c r="J36" s="100">
        <v>199500</v>
      </c>
      <c r="K36" s="100">
        <v>200000</v>
      </c>
      <c r="L36" s="127" t="s">
        <v>15</v>
      </c>
      <c r="M36" s="97">
        <v>113670</v>
      </c>
      <c r="N36" s="97">
        <v>113600</v>
      </c>
      <c r="O36" s="97">
        <f t="shared" si="2"/>
        <v>113670</v>
      </c>
    </row>
    <row r="37" spans="1:15" ht="50.25" customHeight="1" hidden="1">
      <c r="A37" s="382"/>
      <c r="B37" s="262">
        <v>602400</v>
      </c>
      <c r="C37" s="282" t="s">
        <v>17</v>
      </c>
      <c r="D37" s="388" t="s">
        <v>15</v>
      </c>
      <c r="E37" s="389"/>
      <c r="F37" s="387"/>
      <c r="G37" s="387"/>
      <c r="H37" s="388" t="s">
        <v>15</v>
      </c>
      <c r="I37" s="387"/>
      <c r="J37" s="387"/>
      <c r="K37" s="387"/>
      <c r="L37" s="390" t="s">
        <v>15</v>
      </c>
      <c r="M37" s="385"/>
      <c r="N37" s="385"/>
      <c r="O37" s="385"/>
    </row>
    <row r="38" spans="1:15" ht="13.5" customHeight="1" hidden="1" thickBot="1">
      <c r="A38" s="382"/>
      <c r="B38" s="262"/>
      <c r="C38" s="282"/>
      <c r="D38" s="388"/>
      <c r="E38" s="389"/>
      <c r="F38" s="387"/>
      <c r="G38" s="387"/>
      <c r="H38" s="388"/>
      <c r="I38" s="387"/>
      <c r="J38" s="387"/>
      <c r="K38" s="387"/>
      <c r="L38" s="390"/>
      <c r="M38" s="385"/>
      <c r="N38" s="385"/>
      <c r="O38" s="385"/>
    </row>
    <row r="39" spans="1:15" ht="24" hidden="1">
      <c r="A39" s="74"/>
      <c r="B39" s="102">
        <v>602100</v>
      </c>
      <c r="C39" s="120" t="s">
        <v>126</v>
      </c>
      <c r="D39" s="98" t="s">
        <v>15</v>
      </c>
      <c r="E39" s="98" t="s">
        <v>15</v>
      </c>
      <c r="F39" s="98" t="s">
        <v>15</v>
      </c>
      <c r="G39" s="98" t="s">
        <v>15</v>
      </c>
      <c r="H39" s="98" t="s">
        <v>15</v>
      </c>
      <c r="I39" s="98" t="s">
        <v>15</v>
      </c>
      <c r="J39" s="98" t="s">
        <v>15</v>
      </c>
      <c r="K39" s="98" t="s">
        <v>15</v>
      </c>
      <c r="L39" s="127" t="s">
        <v>15</v>
      </c>
      <c r="M39" s="99" t="s">
        <v>15</v>
      </c>
      <c r="N39" s="99" t="s">
        <v>15</v>
      </c>
      <c r="O39" s="127" t="s">
        <v>15</v>
      </c>
    </row>
    <row r="40" spans="1:15" ht="24" customHeight="1" hidden="1">
      <c r="A40" s="74"/>
      <c r="B40" s="102">
        <v>602200</v>
      </c>
      <c r="C40" s="120" t="s">
        <v>125</v>
      </c>
      <c r="D40" s="98" t="s">
        <v>15</v>
      </c>
      <c r="E40" s="98" t="s">
        <v>15</v>
      </c>
      <c r="F40" s="98" t="s">
        <v>15</v>
      </c>
      <c r="G40" s="98" t="s">
        <v>15</v>
      </c>
      <c r="H40" s="98" t="s">
        <v>15</v>
      </c>
      <c r="I40" s="98" t="s">
        <v>15</v>
      </c>
      <c r="J40" s="98" t="s">
        <v>15</v>
      </c>
      <c r="K40" s="98" t="s">
        <v>15</v>
      </c>
      <c r="L40" s="127" t="s">
        <v>15</v>
      </c>
      <c r="M40" s="99" t="s">
        <v>15</v>
      </c>
      <c r="N40" s="99" t="s">
        <v>15</v>
      </c>
      <c r="O40" s="127" t="s">
        <v>15</v>
      </c>
    </row>
    <row r="41" spans="1:15" ht="12.75">
      <c r="A41" s="77"/>
      <c r="B41" s="77"/>
      <c r="C41" s="77" t="s">
        <v>18</v>
      </c>
      <c r="D41" s="105">
        <f>D27</f>
        <v>5396536.13</v>
      </c>
      <c r="E41" s="178">
        <f>E27</f>
        <v>307208</v>
      </c>
      <c r="F41" s="178">
        <f>F27</f>
        <v>0</v>
      </c>
      <c r="G41" s="178">
        <f>E41+D41</f>
        <v>5703744.13</v>
      </c>
      <c r="H41" s="178">
        <f aca="true" t="shared" si="3" ref="H41:N41">H27</f>
        <v>6971400</v>
      </c>
      <c r="I41" s="178">
        <f t="shared" si="3"/>
        <v>199500</v>
      </c>
      <c r="J41" s="178">
        <f t="shared" si="3"/>
        <v>199500</v>
      </c>
      <c r="K41" s="178">
        <f t="shared" si="3"/>
        <v>7170900</v>
      </c>
      <c r="L41" s="128">
        <f t="shared" si="3"/>
        <v>7431553</v>
      </c>
      <c r="M41" s="129">
        <f t="shared" si="3"/>
        <v>113670</v>
      </c>
      <c r="N41" s="129">
        <f t="shared" si="3"/>
        <v>113600</v>
      </c>
      <c r="O41" s="130">
        <f>L41+M41</f>
        <v>7545223</v>
      </c>
    </row>
    <row r="42" ht="15">
      <c r="A42" s="3"/>
    </row>
    <row r="43" ht="15">
      <c r="A43" s="3"/>
    </row>
    <row r="44" spans="1:15" ht="15">
      <c r="A44" s="272" t="s">
        <v>202</v>
      </c>
      <c r="B44" s="272"/>
      <c r="C44" s="272"/>
      <c r="D44" s="272"/>
      <c r="E44" s="272"/>
      <c r="F44" s="272"/>
      <c r="G44" s="272"/>
      <c r="H44" s="272"/>
      <c r="I44" s="272"/>
      <c r="J44" s="272"/>
      <c r="K44" s="22"/>
      <c r="L44" s="22"/>
      <c r="M44" s="22"/>
      <c r="N44" s="22"/>
      <c r="O44" s="22"/>
    </row>
    <row r="45" ht="12.75">
      <c r="B45" s="4" t="s">
        <v>195</v>
      </c>
    </row>
    <row r="46" spans="1:11" ht="12.75">
      <c r="A46" s="273" t="s">
        <v>2</v>
      </c>
      <c r="B46" s="262" t="s">
        <v>3</v>
      </c>
      <c r="C46" s="262" t="s">
        <v>4</v>
      </c>
      <c r="D46" s="262" t="s">
        <v>160</v>
      </c>
      <c r="E46" s="262"/>
      <c r="F46" s="262"/>
      <c r="G46" s="262"/>
      <c r="H46" s="262" t="s">
        <v>224</v>
      </c>
      <c r="I46" s="262"/>
      <c r="J46" s="262"/>
      <c r="K46" s="262"/>
    </row>
    <row r="47" spans="1:11" ht="22.5" customHeight="1">
      <c r="A47" s="273"/>
      <c r="B47" s="262"/>
      <c r="C47" s="262"/>
      <c r="D47" s="102" t="s">
        <v>5</v>
      </c>
      <c r="E47" s="262" t="s">
        <v>19</v>
      </c>
      <c r="F47" s="276" t="s">
        <v>8</v>
      </c>
      <c r="G47" s="102" t="s">
        <v>9</v>
      </c>
      <c r="H47" s="102" t="s">
        <v>5</v>
      </c>
      <c r="I47" s="262" t="s">
        <v>19</v>
      </c>
      <c r="J47" s="276" t="s">
        <v>8</v>
      </c>
      <c r="K47" s="102" t="s">
        <v>9</v>
      </c>
    </row>
    <row r="48" spans="1:11" ht="12.75">
      <c r="A48" s="273"/>
      <c r="B48" s="262"/>
      <c r="C48" s="262"/>
      <c r="D48" s="102" t="s">
        <v>6</v>
      </c>
      <c r="E48" s="262"/>
      <c r="F48" s="276"/>
      <c r="G48" s="102" t="s">
        <v>10</v>
      </c>
      <c r="H48" s="102" t="s">
        <v>6</v>
      </c>
      <c r="I48" s="262"/>
      <c r="J48" s="276"/>
      <c r="K48" s="102" t="s">
        <v>11</v>
      </c>
    </row>
    <row r="49" spans="1:11" ht="12.75">
      <c r="A49" s="102">
        <v>1</v>
      </c>
      <c r="B49" s="74">
        <v>2</v>
      </c>
      <c r="C49" s="74">
        <v>3</v>
      </c>
      <c r="D49" s="99">
        <v>4</v>
      </c>
      <c r="E49" s="99">
        <v>5</v>
      </c>
      <c r="F49" s="99">
        <v>6</v>
      </c>
      <c r="G49" s="99">
        <v>7</v>
      </c>
      <c r="H49" s="74">
        <v>8</v>
      </c>
      <c r="I49" s="74">
        <v>9</v>
      </c>
      <c r="J49" s="74">
        <v>10</v>
      </c>
      <c r="K49" s="74">
        <v>11</v>
      </c>
    </row>
    <row r="50" spans="1:11" ht="19.5" customHeight="1">
      <c r="A50" s="265" t="s">
        <v>221</v>
      </c>
      <c r="B50" s="266"/>
      <c r="C50" s="267"/>
      <c r="D50" s="91">
        <v>8141641</v>
      </c>
      <c r="E50" s="91">
        <f>E60</f>
        <v>130720</v>
      </c>
      <c r="F50" s="91">
        <f>F60</f>
        <v>130720</v>
      </c>
      <c r="G50" s="201">
        <f>E50+D50</f>
        <v>8272361</v>
      </c>
      <c r="H50" s="239">
        <f>H51</f>
        <v>7307230.012</v>
      </c>
      <c r="I50" s="116"/>
      <c r="J50" s="115"/>
      <c r="K50" s="240">
        <f>I50+H50</f>
        <v>7307230.012</v>
      </c>
    </row>
    <row r="51" spans="1:11" ht="24">
      <c r="A51" s="77"/>
      <c r="B51" s="103"/>
      <c r="C51" s="77" t="s">
        <v>14</v>
      </c>
      <c r="D51" s="91">
        <f>D143</f>
        <v>8141641.346</v>
      </c>
      <c r="E51" s="124" t="s">
        <v>15</v>
      </c>
      <c r="F51" s="124" t="s">
        <v>15</v>
      </c>
      <c r="G51" s="125">
        <f>D51</f>
        <v>8141641.346</v>
      </c>
      <c r="H51" s="239">
        <f>H143</f>
        <v>7307230.012</v>
      </c>
      <c r="I51" s="116" t="s">
        <v>15</v>
      </c>
      <c r="J51" s="117" t="s">
        <v>15</v>
      </c>
      <c r="K51" s="241">
        <f>H51</f>
        <v>7307230.012</v>
      </c>
    </row>
    <row r="52" spans="1:11" ht="33" customHeight="1" hidden="1">
      <c r="A52" s="282"/>
      <c r="B52" s="384"/>
      <c r="C52" s="282" t="s">
        <v>127</v>
      </c>
      <c r="D52" s="391" t="s">
        <v>15</v>
      </c>
      <c r="E52" s="283">
        <f>E50-F50</f>
        <v>0</v>
      </c>
      <c r="F52" s="336"/>
      <c r="G52" s="336">
        <f>E52</f>
        <v>0</v>
      </c>
      <c r="H52" s="383" t="s">
        <v>15</v>
      </c>
      <c r="I52" s="335"/>
      <c r="J52" s="330"/>
      <c r="K52" s="331"/>
    </row>
    <row r="53" spans="1:11" ht="6" customHeight="1" hidden="1">
      <c r="A53" s="282"/>
      <c r="B53" s="384"/>
      <c r="C53" s="282"/>
      <c r="D53" s="391"/>
      <c r="E53" s="283"/>
      <c r="F53" s="336"/>
      <c r="G53" s="336"/>
      <c r="H53" s="383"/>
      <c r="I53" s="335"/>
      <c r="J53" s="330"/>
      <c r="K53" s="331"/>
    </row>
    <row r="54" spans="1:11" ht="50.25" customHeight="1" hidden="1">
      <c r="A54" s="77"/>
      <c r="B54" s="103">
        <v>25010100</v>
      </c>
      <c r="C54" s="108" t="s">
        <v>119</v>
      </c>
      <c r="D54" s="97" t="s">
        <v>15</v>
      </c>
      <c r="E54" s="122"/>
      <c r="F54" s="122"/>
      <c r="G54" s="122">
        <f aca="true" t="shared" si="4" ref="G54:G60">E54</f>
        <v>0</v>
      </c>
      <c r="H54" s="76" t="s">
        <v>15</v>
      </c>
      <c r="I54" s="122"/>
      <c r="J54" s="114"/>
      <c r="K54" s="242"/>
    </row>
    <row r="55" spans="1:11" ht="36.75" customHeight="1" hidden="1">
      <c r="A55" s="77"/>
      <c r="B55" s="103">
        <v>25010200</v>
      </c>
      <c r="C55" s="108" t="s">
        <v>120</v>
      </c>
      <c r="D55" s="97" t="s">
        <v>15</v>
      </c>
      <c r="E55" s="122"/>
      <c r="F55" s="122"/>
      <c r="G55" s="122">
        <f t="shared" si="4"/>
        <v>0</v>
      </c>
      <c r="H55" s="76" t="s">
        <v>15</v>
      </c>
      <c r="I55" s="122"/>
      <c r="J55" s="114"/>
      <c r="K55" s="242"/>
    </row>
    <row r="56" spans="1:11" ht="12" customHeight="1" hidden="1">
      <c r="A56" s="77"/>
      <c r="B56" s="103">
        <v>25010300</v>
      </c>
      <c r="C56" s="108" t="s">
        <v>121</v>
      </c>
      <c r="D56" s="97" t="s">
        <v>15</v>
      </c>
      <c r="E56" s="122"/>
      <c r="F56" s="122"/>
      <c r="G56" s="122">
        <f t="shared" si="4"/>
        <v>0</v>
      </c>
      <c r="H56" s="76" t="s">
        <v>15</v>
      </c>
      <c r="I56" s="122"/>
      <c r="J56" s="114"/>
      <c r="K56" s="242"/>
    </row>
    <row r="57" spans="1:11" ht="13.5" customHeight="1" hidden="1">
      <c r="A57" s="77"/>
      <c r="B57" s="103">
        <v>25010400</v>
      </c>
      <c r="C57" s="108" t="s">
        <v>122</v>
      </c>
      <c r="D57" s="97" t="s">
        <v>15</v>
      </c>
      <c r="E57" s="122"/>
      <c r="F57" s="122"/>
      <c r="G57" s="122">
        <f t="shared" si="4"/>
        <v>0</v>
      </c>
      <c r="H57" s="76" t="s">
        <v>15</v>
      </c>
      <c r="I57" s="122"/>
      <c r="J57" s="114"/>
      <c r="K57" s="242"/>
    </row>
    <row r="58" spans="1:11" ht="12" customHeight="1" hidden="1">
      <c r="A58" s="77"/>
      <c r="B58" s="103">
        <v>25020100</v>
      </c>
      <c r="C58" s="108" t="s">
        <v>123</v>
      </c>
      <c r="D58" s="97" t="s">
        <v>15</v>
      </c>
      <c r="E58" s="122"/>
      <c r="F58" s="122"/>
      <c r="G58" s="122">
        <f t="shared" si="4"/>
        <v>0</v>
      </c>
      <c r="H58" s="76" t="s">
        <v>15</v>
      </c>
      <c r="I58" s="122"/>
      <c r="J58" s="114"/>
      <c r="K58" s="242"/>
    </row>
    <row r="59" spans="1:11" ht="15" customHeight="1" hidden="1">
      <c r="A59" s="77"/>
      <c r="B59" s="103">
        <v>25020200</v>
      </c>
      <c r="C59" s="108" t="s">
        <v>124</v>
      </c>
      <c r="D59" s="97" t="s">
        <v>15</v>
      </c>
      <c r="E59" s="122"/>
      <c r="F59" s="122"/>
      <c r="G59" s="122">
        <f t="shared" si="4"/>
        <v>0</v>
      </c>
      <c r="H59" s="76" t="s">
        <v>15</v>
      </c>
      <c r="I59" s="122"/>
      <c r="J59" s="114"/>
      <c r="K59" s="242"/>
    </row>
    <row r="60" spans="1:11" ht="24">
      <c r="A60" s="74"/>
      <c r="B60" s="102"/>
      <c r="C60" s="77" t="s">
        <v>16</v>
      </c>
      <c r="D60" s="91" t="s">
        <v>15</v>
      </c>
      <c r="E60" s="91">
        <v>130720</v>
      </c>
      <c r="F60" s="125">
        <v>130720</v>
      </c>
      <c r="G60" s="125">
        <f t="shared" si="4"/>
        <v>130720</v>
      </c>
      <c r="H60" s="239" t="s">
        <v>15</v>
      </c>
      <c r="I60" s="91">
        <v>150330</v>
      </c>
      <c r="J60" s="94">
        <v>150330</v>
      </c>
      <c r="K60" s="241">
        <v>150330</v>
      </c>
    </row>
    <row r="61" spans="1:11" ht="17.25" customHeight="1" hidden="1">
      <c r="A61" s="382"/>
      <c r="B61" s="262">
        <v>602400</v>
      </c>
      <c r="C61" s="282" t="s">
        <v>17</v>
      </c>
      <c r="D61" s="385" t="s">
        <v>15</v>
      </c>
      <c r="E61" s="332"/>
      <c r="F61" s="333"/>
      <c r="G61" s="333"/>
      <c r="H61" s="329" t="s">
        <v>15</v>
      </c>
      <c r="I61" s="332"/>
      <c r="J61" s="334"/>
      <c r="K61" s="328"/>
    </row>
    <row r="62" spans="1:11" ht="14.25" customHeight="1" hidden="1">
      <c r="A62" s="382"/>
      <c r="B62" s="262"/>
      <c r="C62" s="282"/>
      <c r="D62" s="385"/>
      <c r="E62" s="332"/>
      <c r="F62" s="333"/>
      <c r="G62" s="333"/>
      <c r="H62" s="329"/>
      <c r="I62" s="332"/>
      <c r="J62" s="334"/>
      <c r="K62" s="328"/>
    </row>
    <row r="63" spans="1:11" ht="12.75">
      <c r="A63" s="77"/>
      <c r="B63" s="77"/>
      <c r="C63" s="77" t="s">
        <v>18</v>
      </c>
      <c r="D63" s="91">
        <f>D50</f>
        <v>8141641</v>
      </c>
      <c r="E63" s="91">
        <f>E50</f>
        <v>130720</v>
      </c>
      <c r="F63" s="91">
        <f>F50</f>
        <v>130720</v>
      </c>
      <c r="G63" s="201">
        <f>D63+E63</f>
        <v>8272361</v>
      </c>
      <c r="H63" s="239">
        <f>H50</f>
        <v>7307230.012</v>
      </c>
      <c r="I63" s="121">
        <v>150330</v>
      </c>
      <c r="J63" s="94">
        <v>150330</v>
      </c>
      <c r="K63" s="240">
        <f>I63+H63</f>
        <v>7457560.012</v>
      </c>
    </row>
    <row r="64" ht="15">
      <c r="A64" s="3"/>
    </row>
    <row r="65" spans="1:15" ht="15">
      <c r="A65" s="327" t="s">
        <v>203</v>
      </c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22"/>
    </row>
    <row r="66" spans="1:15" ht="15">
      <c r="A66" s="327" t="s">
        <v>219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22"/>
    </row>
    <row r="67" spans="1:14" ht="14.25" thickBot="1">
      <c r="A67" s="143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143" t="s">
        <v>145</v>
      </c>
    </row>
    <row r="68" spans="1:15" ht="24" customHeight="1">
      <c r="A68" s="273" t="s">
        <v>2</v>
      </c>
      <c r="B68" s="262" t="s">
        <v>20</v>
      </c>
      <c r="C68" s="270" t="s">
        <v>4</v>
      </c>
      <c r="D68" s="284" t="s">
        <v>220</v>
      </c>
      <c r="E68" s="285"/>
      <c r="F68" s="285"/>
      <c r="G68" s="286"/>
      <c r="H68" s="284" t="s">
        <v>218</v>
      </c>
      <c r="I68" s="285"/>
      <c r="J68" s="285"/>
      <c r="K68" s="286"/>
      <c r="L68" s="284" t="s">
        <v>223</v>
      </c>
      <c r="M68" s="285"/>
      <c r="N68" s="285"/>
      <c r="O68" s="286"/>
    </row>
    <row r="69" spans="1:15" ht="22.5" customHeight="1">
      <c r="A69" s="273"/>
      <c r="B69" s="262"/>
      <c r="C69" s="270"/>
      <c r="D69" s="163" t="s">
        <v>5</v>
      </c>
      <c r="E69" s="262" t="s">
        <v>19</v>
      </c>
      <c r="F69" s="276" t="s">
        <v>8</v>
      </c>
      <c r="G69" s="164" t="s">
        <v>9</v>
      </c>
      <c r="H69" s="163" t="s">
        <v>5</v>
      </c>
      <c r="I69" s="262" t="s">
        <v>7</v>
      </c>
      <c r="J69" s="276" t="s">
        <v>8</v>
      </c>
      <c r="K69" s="164" t="s">
        <v>9</v>
      </c>
      <c r="L69" s="172" t="s">
        <v>5</v>
      </c>
      <c r="M69" s="262" t="s">
        <v>19</v>
      </c>
      <c r="N69" s="276" t="s">
        <v>8</v>
      </c>
      <c r="O69" s="164" t="s">
        <v>9</v>
      </c>
    </row>
    <row r="70" spans="1:15" ht="12.75">
      <c r="A70" s="273"/>
      <c r="B70" s="262"/>
      <c r="C70" s="270"/>
      <c r="D70" s="163" t="s">
        <v>6</v>
      </c>
      <c r="E70" s="262"/>
      <c r="F70" s="276"/>
      <c r="G70" s="164" t="s">
        <v>10</v>
      </c>
      <c r="H70" s="163" t="s">
        <v>6</v>
      </c>
      <c r="I70" s="262"/>
      <c r="J70" s="276"/>
      <c r="K70" s="164" t="s">
        <v>11</v>
      </c>
      <c r="L70" s="172" t="s">
        <v>6</v>
      </c>
      <c r="M70" s="262"/>
      <c r="N70" s="276"/>
      <c r="O70" s="164" t="s">
        <v>12</v>
      </c>
    </row>
    <row r="71" spans="1:15" ht="12.75">
      <c r="A71" s="102">
        <v>1</v>
      </c>
      <c r="B71" s="74">
        <v>2</v>
      </c>
      <c r="C71" s="150">
        <v>3</v>
      </c>
      <c r="D71" s="165">
        <v>4</v>
      </c>
      <c r="E71" s="74">
        <v>5</v>
      </c>
      <c r="F71" s="74">
        <v>6</v>
      </c>
      <c r="G71" s="166">
        <v>7</v>
      </c>
      <c r="H71" s="165">
        <v>8</v>
      </c>
      <c r="I71" s="74">
        <v>9</v>
      </c>
      <c r="J71" s="74">
        <v>10</v>
      </c>
      <c r="K71" s="166">
        <v>11</v>
      </c>
      <c r="L71" s="173">
        <v>12</v>
      </c>
      <c r="M71" s="74">
        <v>13</v>
      </c>
      <c r="N71" s="74">
        <v>14</v>
      </c>
      <c r="O71" s="166">
        <v>15</v>
      </c>
    </row>
    <row r="72" spans="1:15" ht="18.75" customHeight="1">
      <c r="A72" s="265" t="s">
        <v>221</v>
      </c>
      <c r="B72" s="267"/>
      <c r="C72" s="167"/>
      <c r="D72" s="196">
        <f>D73</f>
        <v>5396536.130000001</v>
      </c>
      <c r="E72" s="76">
        <f>E73</f>
        <v>41453</v>
      </c>
      <c r="F72" s="76"/>
      <c r="G72" s="185">
        <f aca="true" t="shared" si="5" ref="G72:G80">E72+D72</f>
        <v>5437989.130000001</v>
      </c>
      <c r="H72" s="197">
        <f>H73</f>
        <v>6971400</v>
      </c>
      <c r="I72" s="197">
        <f aca="true" t="shared" si="6" ref="I72:O72">I73</f>
        <v>0</v>
      </c>
      <c r="J72" s="197">
        <f t="shared" si="6"/>
        <v>0</v>
      </c>
      <c r="K72" s="197">
        <f t="shared" si="6"/>
        <v>6971400</v>
      </c>
      <c r="L72" s="197">
        <f>L74+L79+L86</f>
        <v>7431553</v>
      </c>
      <c r="M72" s="197">
        <f t="shared" si="6"/>
        <v>0</v>
      </c>
      <c r="N72" s="197">
        <f t="shared" si="6"/>
        <v>0</v>
      </c>
      <c r="O72" s="197">
        <f t="shared" si="6"/>
        <v>7349625</v>
      </c>
    </row>
    <row r="73" spans="1:15" ht="12.75">
      <c r="A73" s="77"/>
      <c r="B73" s="109">
        <v>2000</v>
      </c>
      <c r="C73" s="168" t="s">
        <v>21</v>
      </c>
      <c r="D73" s="196">
        <f>D74+D79+D102+D106+D94</f>
        <v>5396536.130000001</v>
      </c>
      <c r="E73" s="76">
        <f>E74+E79+E102+E106+E94</f>
        <v>41453</v>
      </c>
      <c r="F73" s="76"/>
      <c r="G73" s="185">
        <f t="shared" si="5"/>
        <v>5437989.130000001</v>
      </c>
      <c r="H73" s="197">
        <f>H74+H79+H95+H98+H102+H107+H122+H127+H106+H84+H92</f>
        <v>6971400</v>
      </c>
      <c r="I73" s="190"/>
      <c r="J73" s="190"/>
      <c r="K73" s="185">
        <f aca="true" t="shared" si="7" ref="K73:K127">H73+I73</f>
        <v>6971400</v>
      </c>
      <c r="L73" s="216">
        <f>L74+L79+L95+L98+L102+L107+L122+L127+L106+L84+L92</f>
        <v>7349625</v>
      </c>
      <c r="M73" s="190"/>
      <c r="N73" s="190"/>
      <c r="O73" s="185">
        <f aca="true" t="shared" si="8" ref="O73:O127">L73+M73</f>
        <v>7349625</v>
      </c>
    </row>
    <row r="74" spans="1:15" ht="25.5" customHeight="1">
      <c r="A74" s="77"/>
      <c r="B74" s="109">
        <v>2100</v>
      </c>
      <c r="C74" s="168" t="s">
        <v>22</v>
      </c>
      <c r="D74" s="196">
        <f>D75+D78</f>
        <v>5056235.850000001</v>
      </c>
      <c r="E74" s="76"/>
      <c r="F74" s="76"/>
      <c r="G74" s="185">
        <f t="shared" si="5"/>
        <v>5056235.850000001</v>
      </c>
      <c r="H74" s="197">
        <f>H75+H78</f>
        <v>6679500</v>
      </c>
      <c r="I74" s="76"/>
      <c r="J74" s="76"/>
      <c r="K74" s="185">
        <f t="shared" si="7"/>
        <v>6679500</v>
      </c>
      <c r="L74" s="216">
        <f>L75+L78</f>
        <v>7198255</v>
      </c>
      <c r="M74" s="76"/>
      <c r="N74" s="76"/>
      <c r="O74" s="185">
        <f t="shared" si="8"/>
        <v>7198255</v>
      </c>
    </row>
    <row r="75" spans="1:15" ht="12.75">
      <c r="A75" s="77"/>
      <c r="B75" s="109">
        <v>2110</v>
      </c>
      <c r="C75" s="168" t="s">
        <v>23</v>
      </c>
      <c r="D75" s="196">
        <v>4143397.74</v>
      </c>
      <c r="E75" s="76"/>
      <c r="F75" s="76"/>
      <c r="G75" s="185">
        <f t="shared" si="5"/>
        <v>4143397.74</v>
      </c>
      <c r="H75" s="198">
        <v>5475000</v>
      </c>
      <c r="I75" s="76"/>
      <c r="J75" s="76"/>
      <c r="K75" s="185">
        <f t="shared" si="7"/>
        <v>5475000</v>
      </c>
      <c r="L75" s="217">
        <v>5900209</v>
      </c>
      <c r="M75" s="190"/>
      <c r="N75" s="199"/>
      <c r="O75" s="185">
        <f t="shared" si="8"/>
        <v>5900209</v>
      </c>
    </row>
    <row r="76" spans="1:15" ht="12.75">
      <c r="A76" s="77"/>
      <c r="B76" s="109">
        <v>2111</v>
      </c>
      <c r="C76" s="168" t="s">
        <v>24</v>
      </c>
      <c r="D76" s="196">
        <v>4143397.74</v>
      </c>
      <c r="E76" s="76"/>
      <c r="F76" s="76"/>
      <c r="G76" s="185">
        <f t="shared" si="5"/>
        <v>4143397.74</v>
      </c>
      <c r="H76" s="198">
        <v>5475000</v>
      </c>
      <c r="I76" s="76"/>
      <c r="J76" s="76"/>
      <c r="K76" s="185">
        <f t="shared" si="7"/>
        <v>5475000</v>
      </c>
      <c r="L76" s="216">
        <v>5900209</v>
      </c>
      <c r="M76" s="76"/>
      <c r="N76" s="76"/>
      <c r="O76" s="185">
        <f t="shared" si="8"/>
        <v>5900209</v>
      </c>
    </row>
    <row r="77" spans="1:15" ht="41.25" customHeight="1" hidden="1">
      <c r="A77" s="77"/>
      <c r="B77" s="109">
        <v>2112</v>
      </c>
      <c r="C77" s="168" t="s">
        <v>25</v>
      </c>
      <c r="D77" s="196"/>
      <c r="E77" s="76"/>
      <c r="F77" s="76"/>
      <c r="G77" s="185">
        <f t="shared" si="5"/>
        <v>0</v>
      </c>
      <c r="H77" s="198"/>
      <c r="I77" s="76"/>
      <c r="J77" s="76"/>
      <c r="K77" s="185">
        <f t="shared" si="7"/>
        <v>0</v>
      </c>
      <c r="L77" s="216"/>
      <c r="M77" s="76"/>
      <c r="N77" s="76"/>
      <c r="O77" s="185">
        <f t="shared" si="8"/>
        <v>0</v>
      </c>
    </row>
    <row r="78" spans="1:15" ht="15" customHeight="1">
      <c r="A78" s="77"/>
      <c r="B78" s="109">
        <v>2120</v>
      </c>
      <c r="C78" s="168" t="s">
        <v>26</v>
      </c>
      <c r="D78" s="196">
        <v>912838.11</v>
      </c>
      <c r="E78" s="76"/>
      <c r="F78" s="76"/>
      <c r="G78" s="185">
        <f t="shared" si="5"/>
        <v>912838.11</v>
      </c>
      <c r="H78" s="197">
        <v>1204500</v>
      </c>
      <c r="I78" s="76"/>
      <c r="J78" s="76"/>
      <c r="K78" s="185">
        <f t="shared" si="7"/>
        <v>1204500</v>
      </c>
      <c r="L78" s="216">
        <v>1298046</v>
      </c>
      <c r="M78" s="76"/>
      <c r="N78" s="76"/>
      <c r="O78" s="185">
        <f t="shared" si="8"/>
        <v>1298046</v>
      </c>
    </row>
    <row r="79" spans="1:15" ht="21.75" customHeight="1">
      <c r="A79" s="77"/>
      <c r="B79" s="109">
        <v>2200</v>
      </c>
      <c r="C79" s="168" t="s">
        <v>27</v>
      </c>
      <c r="D79" s="196">
        <f>D80+D81+D82+D83+D84+D85+D86+D92</f>
        <v>339730.27999999997</v>
      </c>
      <c r="E79" s="76">
        <f>E80+E81+E82+E83+E84+E85+E86+E92</f>
        <v>41453</v>
      </c>
      <c r="F79" s="76"/>
      <c r="G79" s="185">
        <f t="shared" si="5"/>
        <v>381183.27999999997</v>
      </c>
      <c r="H79" s="198">
        <f>H80+H81+H82+H83+H86</f>
        <v>291900</v>
      </c>
      <c r="I79" s="76"/>
      <c r="J79" s="76"/>
      <c r="K79" s="185">
        <f t="shared" si="7"/>
        <v>291900</v>
      </c>
      <c r="L79" s="216">
        <f>L80+L83</f>
        <v>151370</v>
      </c>
      <c r="M79" s="76"/>
      <c r="N79" s="76"/>
      <c r="O79" s="185">
        <f t="shared" si="8"/>
        <v>151370</v>
      </c>
    </row>
    <row r="80" spans="1:15" s="41" customFormat="1" ht="21">
      <c r="A80" s="111"/>
      <c r="B80" s="112">
        <v>2210</v>
      </c>
      <c r="C80" s="169" t="s">
        <v>28</v>
      </c>
      <c r="D80" s="198">
        <v>167282.52</v>
      </c>
      <c r="E80" s="190">
        <v>34553</v>
      </c>
      <c r="F80" s="190"/>
      <c r="G80" s="187">
        <f t="shared" si="5"/>
        <v>201835.52</v>
      </c>
      <c r="H80" s="198">
        <v>117800</v>
      </c>
      <c r="I80" s="190"/>
      <c r="J80" s="190"/>
      <c r="K80" s="187">
        <f t="shared" si="7"/>
        <v>117800</v>
      </c>
      <c r="L80" s="216">
        <v>112800</v>
      </c>
      <c r="M80" s="190"/>
      <c r="N80" s="190"/>
      <c r="O80" s="187">
        <f t="shared" si="8"/>
        <v>112800</v>
      </c>
    </row>
    <row r="81" spans="1:15" s="41" customFormat="1" ht="12" customHeight="1" hidden="1">
      <c r="A81" s="111"/>
      <c r="B81" s="112">
        <v>2220</v>
      </c>
      <c r="C81" s="169" t="s">
        <v>29</v>
      </c>
      <c r="D81" s="198"/>
      <c r="E81" s="190"/>
      <c r="F81" s="190"/>
      <c r="G81" s="187"/>
      <c r="H81" s="198"/>
      <c r="I81" s="190"/>
      <c r="J81" s="190"/>
      <c r="K81" s="187">
        <f t="shared" si="7"/>
        <v>0</v>
      </c>
      <c r="L81" s="216"/>
      <c r="M81" s="190"/>
      <c r="N81" s="190"/>
      <c r="O81" s="187">
        <f t="shared" si="8"/>
        <v>0</v>
      </c>
    </row>
    <row r="82" spans="1:15" s="41" customFormat="1" ht="12.75" hidden="1">
      <c r="A82" s="111"/>
      <c r="B82" s="112">
        <v>2230</v>
      </c>
      <c r="C82" s="169" t="s">
        <v>30</v>
      </c>
      <c r="D82" s="198"/>
      <c r="E82" s="190"/>
      <c r="F82" s="190"/>
      <c r="G82" s="187"/>
      <c r="H82" s="198"/>
      <c r="I82" s="190"/>
      <c r="J82" s="190"/>
      <c r="K82" s="187">
        <f t="shared" si="7"/>
        <v>0</v>
      </c>
      <c r="L82" s="216"/>
      <c r="M82" s="190"/>
      <c r="N82" s="190"/>
      <c r="O82" s="187">
        <f t="shared" si="8"/>
        <v>0</v>
      </c>
    </row>
    <row r="83" spans="1:15" s="41" customFormat="1" ht="27.75" customHeight="1">
      <c r="A83" s="111"/>
      <c r="B83" s="112">
        <v>2240</v>
      </c>
      <c r="C83" s="169" t="s">
        <v>31</v>
      </c>
      <c r="D83" s="198">
        <v>53086.53</v>
      </c>
      <c r="E83" s="190">
        <v>6900</v>
      </c>
      <c r="F83" s="190"/>
      <c r="G83" s="187">
        <f>E83+D83</f>
        <v>59986.53</v>
      </c>
      <c r="H83" s="198">
        <v>36926</v>
      </c>
      <c r="I83" s="190"/>
      <c r="J83" s="190"/>
      <c r="K83" s="187">
        <f t="shared" si="7"/>
        <v>36926</v>
      </c>
      <c r="L83" s="216">
        <v>38570</v>
      </c>
      <c r="M83" s="190"/>
      <c r="N83" s="190"/>
      <c r="O83" s="187">
        <f t="shared" si="8"/>
        <v>38570</v>
      </c>
    </row>
    <row r="84" spans="1:15" ht="21.75" customHeight="1">
      <c r="A84" s="77"/>
      <c r="B84" s="109">
        <v>2250</v>
      </c>
      <c r="C84" s="168" t="s">
        <v>32</v>
      </c>
      <c r="D84" s="196">
        <v>2717.46</v>
      </c>
      <c r="E84" s="76"/>
      <c r="F84" s="76"/>
      <c r="G84" s="185">
        <f>E84+D84</f>
        <v>2717.46</v>
      </c>
      <c r="H84" s="198"/>
      <c r="I84" s="76"/>
      <c r="J84" s="76"/>
      <c r="K84" s="185">
        <f t="shared" si="7"/>
        <v>0</v>
      </c>
      <c r="L84" s="216"/>
      <c r="M84" s="76"/>
      <c r="N84" s="76"/>
      <c r="O84" s="185">
        <f t="shared" si="8"/>
        <v>0</v>
      </c>
    </row>
    <row r="85" spans="1:15" ht="36" customHeight="1" hidden="1">
      <c r="A85" s="77"/>
      <c r="B85" s="109">
        <v>2260</v>
      </c>
      <c r="C85" s="168" t="s">
        <v>33</v>
      </c>
      <c r="D85" s="196"/>
      <c r="E85" s="76"/>
      <c r="F85" s="76"/>
      <c r="G85" s="185"/>
      <c r="H85" s="198"/>
      <c r="I85" s="76"/>
      <c r="J85" s="76"/>
      <c r="K85" s="185">
        <f t="shared" si="7"/>
        <v>0</v>
      </c>
      <c r="L85" s="216"/>
      <c r="M85" s="76"/>
      <c r="N85" s="76"/>
      <c r="O85" s="185">
        <f t="shared" si="8"/>
        <v>0</v>
      </c>
    </row>
    <row r="86" spans="1:15" ht="26.25" customHeight="1">
      <c r="A86" s="77"/>
      <c r="B86" s="109">
        <v>2270</v>
      </c>
      <c r="C86" s="168" t="s">
        <v>34</v>
      </c>
      <c r="D86" s="196">
        <f>D88+D89+D90+D91</f>
        <v>116643.76999999999</v>
      </c>
      <c r="E86" s="76"/>
      <c r="F86" s="76"/>
      <c r="G86" s="185">
        <f>E86+D86</f>
        <v>116643.76999999999</v>
      </c>
      <c r="H86" s="198">
        <f>H88+H89+H90+H91</f>
        <v>137174</v>
      </c>
      <c r="I86" s="76"/>
      <c r="J86" s="76"/>
      <c r="K86" s="185">
        <f t="shared" si="7"/>
        <v>137174</v>
      </c>
      <c r="L86" s="216">
        <f>L88+L89+L90+L91</f>
        <v>81928</v>
      </c>
      <c r="M86" s="200"/>
      <c r="N86" s="76"/>
      <c r="O86" s="185">
        <f t="shared" si="8"/>
        <v>81928</v>
      </c>
    </row>
    <row r="87" spans="1:15" ht="13.5" customHeight="1" hidden="1">
      <c r="A87" s="77"/>
      <c r="B87" s="109">
        <v>2271</v>
      </c>
      <c r="C87" s="168" t="s">
        <v>35</v>
      </c>
      <c r="D87" s="196"/>
      <c r="E87" s="76"/>
      <c r="F87" s="76"/>
      <c r="G87" s="185"/>
      <c r="H87" s="198"/>
      <c r="I87" s="76"/>
      <c r="J87" s="76"/>
      <c r="K87" s="185">
        <f t="shared" si="7"/>
        <v>0</v>
      </c>
      <c r="L87" s="216"/>
      <c r="M87" s="200"/>
      <c r="N87" s="76"/>
      <c r="O87" s="185">
        <f t="shared" si="8"/>
        <v>0</v>
      </c>
    </row>
    <row r="88" spans="1:15" ht="21.75" customHeight="1">
      <c r="A88" s="77"/>
      <c r="B88" s="109">
        <v>2272</v>
      </c>
      <c r="C88" s="168" t="s">
        <v>36</v>
      </c>
      <c r="D88" s="196">
        <v>3209.63</v>
      </c>
      <c r="E88" s="76"/>
      <c r="F88" s="76"/>
      <c r="G88" s="185">
        <f>E88+D88</f>
        <v>3209.63</v>
      </c>
      <c r="H88" s="198">
        <v>10500</v>
      </c>
      <c r="I88" s="76"/>
      <c r="J88" s="76"/>
      <c r="K88" s="185">
        <f t="shared" si="7"/>
        <v>10500</v>
      </c>
      <c r="L88" s="216">
        <v>5565</v>
      </c>
      <c r="M88" s="200"/>
      <c r="N88" s="76"/>
      <c r="O88" s="185">
        <f t="shared" si="8"/>
        <v>5565</v>
      </c>
    </row>
    <row r="89" spans="1:15" ht="12.75">
      <c r="A89" s="77"/>
      <c r="B89" s="109">
        <v>2273</v>
      </c>
      <c r="C89" s="168" t="s">
        <v>37</v>
      </c>
      <c r="D89" s="196">
        <v>45984.88</v>
      </c>
      <c r="E89" s="76"/>
      <c r="F89" s="76"/>
      <c r="G89" s="185">
        <f>E89+D89</f>
        <v>45984.88</v>
      </c>
      <c r="H89" s="198">
        <v>54600</v>
      </c>
      <c r="I89" s="76"/>
      <c r="J89" s="76"/>
      <c r="K89" s="185">
        <f t="shared" si="7"/>
        <v>54600</v>
      </c>
      <c r="L89" s="216">
        <v>45892</v>
      </c>
      <c r="M89" s="200"/>
      <c r="N89" s="76"/>
      <c r="O89" s="185">
        <f t="shared" si="8"/>
        <v>45892</v>
      </c>
    </row>
    <row r="90" spans="1:15" ht="13.5" customHeight="1">
      <c r="A90" s="77"/>
      <c r="B90" s="109">
        <v>2274</v>
      </c>
      <c r="C90" s="168" t="s">
        <v>38</v>
      </c>
      <c r="D90" s="196">
        <v>67449.26</v>
      </c>
      <c r="E90" s="76"/>
      <c r="F90" s="76"/>
      <c r="G90" s="185">
        <f>E90+D90</f>
        <v>67449.26</v>
      </c>
      <c r="H90" s="198">
        <v>70430</v>
      </c>
      <c r="I90" s="76"/>
      <c r="J90" s="76"/>
      <c r="K90" s="185">
        <f t="shared" si="7"/>
        <v>70430</v>
      </c>
      <c r="L90" s="216">
        <v>28671</v>
      </c>
      <c r="M90" s="200"/>
      <c r="N90" s="76"/>
      <c r="O90" s="185">
        <f t="shared" si="8"/>
        <v>28671</v>
      </c>
    </row>
    <row r="91" spans="1:15" ht="25.5" customHeight="1">
      <c r="A91" s="77"/>
      <c r="B91" s="109">
        <v>2275</v>
      </c>
      <c r="C91" s="168" t="s">
        <v>39</v>
      </c>
      <c r="D91" s="196"/>
      <c r="E91" s="76"/>
      <c r="F91" s="76"/>
      <c r="G91" s="185"/>
      <c r="H91" s="198">
        <v>1644</v>
      </c>
      <c r="I91" s="76"/>
      <c r="J91" s="76"/>
      <c r="K91" s="185">
        <f t="shared" si="7"/>
        <v>1644</v>
      </c>
      <c r="L91" s="216">
        <v>1800</v>
      </c>
      <c r="M91" s="76"/>
      <c r="N91" s="76"/>
      <c r="O91" s="185">
        <f t="shared" si="8"/>
        <v>1800</v>
      </c>
    </row>
    <row r="92" spans="1:15" ht="33" customHeight="1" hidden="1">
      <c r="A92" s="77"/>
      <c r="B92" s="109">
        <v>2280</v>
      </c>
      <c r="C92" s="168" t="s">
        <v>40</v>
      </c>
      <c r="D92" s="196"/>
      <c r="E92" s="76"/>
      <c r="F92" s="76"/>
      <c r="G92" s="185"/>
      <c r="H92" s="198"/>
      <c r="I92" s="76"/>
      <c r="J92" s="76"/>
      <c r="K92" s="185">
        <f t="shared" si="7"/>
        <v>0</v>
      </c>
      <c r="L92" s="216"/>
      <c r="M92" s="76"/>
      <c r="N92" s="76"/>
      <c r="O92" s="185">
        <f t="shared" si="8"/>
        <v>0</v>
      </c>
    </row>
    <row r="93" spans="1:15" ht="42" customHeight="1" hidden="1">
      <c r="A93" s="77"/>
      <c r="B93" s="109">
        <v>2281</v>
      </c>
      <c r="C93" s="168" t="s">
        <v>41</v>
      </c>
      <c r="D93" s="196"/>
      <c r="E93" s="76"/>
      <c r="F93" s="76"/>
      <c r="G93" s="185"/>
      <c r="H93" s="198"/>
      <c r="I93" s="76"/>
      <c r="J93" s="76"/>
      <c r="K93" s="185">
        <f t="shared" si="7"/>
        <v>0</v>
      </c>
      <c r="L93" s="216"/>
      <c r="M93" s="76"/>
      <c r="N93" s="76"/>
      <c r="O93" s="185">
        <f t="shared" si="8"/>
        <v>0</v>
      </c>
    </row>
    <row r="94" spans="1:15" ht="43.5" customHeight="1" hidden="1">
      <c r="A94" s="77"/>
      <c r="B94" s="109">
        <v>2282</v>
      </c>
      <c r="C94" s="168" t="s">
        <v>42</v>
      </c>
      <c r="D94" s="196">
        <v>570</v>
      </c>
      <c r="E94" s="76"/>
      <c r="F94" s="76"/>
      <c r="G94" s="185">
        <f>E94+D94</f>
        <v>570</v>
      </c>
      <c r="H94" s="198"/>
      <c r="I94" s="76"/>
      <c r="J94" s="76"/>
      <c r="K94" s="185">
        <f t="shared" si="7"/>
        <v>0</v>
      </c>
      <c r="L94" s="216"/>
      <c r="M94" s="76"/>
      <c r="N94" s="76"/>
      <c r="O94" s="185">
        <f t="shared" si="8"/>
        <v>0</v>
      </c>
    </row>
    <row r="95" spans="1:15" ht="26.25" customHeight="1" hidden="1">
      <c r="A95" s="77"/>
      <c r="B95" s="109">
        <v>2400</v>
      </c>
      <c r="C95" s="168" t="s">
        <v>43</v>
      </c>
      <c r="D95" s="196"/>
      <c r="E95" s="76"/>
      <c r="F95" s="76"/>
      <c r="G95" s="185"/>
      <c r="H95" s="198"/>
      <c r="I95" s="76"/>
      <c r="J95" s="76"/>
      <c r="K95" s="185">
        <f t="shared" si="7"/>
        <v>0</v>
      </c>
      <c r="L95" s="216"/>
      <c r="M95" s="76"/>
      <c r="N95" s="76"/>
      <c r="O95" s="185">
        <f t="shared" si="8"/>
        <v>0</v>
      </c>
    </row>
    <row r="96" spans="1:15" ht="21.75" customHeight="1" hidden="1">
      <c r="A96" s="77"/>
      <c r="B96" s="109">
        <v>2410</v>
      </c>
      <c r="C96" s="168" t="s">
        <v>44</v>
      </c>
      <c r="D96" s="196"/>
      <c r="E96" s="76"/>
      <c r="F96" s="76"/>
      <c r="G96" s="185"/>
      <c r="H96" s="198"/>
      <c r="I96" s="76"/>
      <c r="J96" s="76"/>
      <c r="K96" s="185">
        <f t="shared" si="7"/>
        <v>0</v>
      </c>
      <c r="L96" s="216"/>
      <c r="M96" s="76"/>
      <c r="N96" s="76"/>
      <c r="O96" s="185">
        <f t="shared" si="8"/>
        <v>0</v>
      </c>
    </row>
    <row r="97" spans="1:15" ht="24" customHeight="1" hidden="1">
      <c r="A97" s="77"/>
      <c r="B97" s="109">
        <v>2420</v>
      </c>
      <c r="C97" s="168" t="s">
        <v>45</v>
      </c>
      <c r="D97" s="196"/>
      <c r="E97" s="76"/>
      <c r="F97" s="76"/>
      <c r="G97" s="185"/>
      <c r="H97" s="198"/>
      <c r="I97" s="76"/>
      <c r="J97" s="76"/>
      <c r="K97" s="185">
        <f t="shared" si="7"/>
        <v>0</v>
      </c>
      <c r="L97" s="216"/>
      <c r="M97" s="76"/>
      <c r="N97" s="76"/>
      <c r="O97" s="185">
        <f t="shared" si="8"/>
        <v>0</v>
      </c>
    </row>
    <row r="98" spans="1:15" ht="12.75" hidden="1">
      <c r="A98" s="77"/>
      <c r="B98" s="109">
        <v>2600</v>
      </c>
      <c r="C98" s="168" t="s">
        <v>46</v>
      </c>
      <c r="D98" s="196"/>
      <c r="E98" s="76"/>
      <c r="F98" s="76"/>
      <c r="G98" s="185"/>
      <c r="H98" s="198"/>
      <c r="I98" s="76"/>
      <c r="J98" s="76"/>
      <c r="K98" s="185">
        <f t="shared" si="7"/>
        <v>0</v>
      </c>
      <c r="L98" s="216"/>
      <c r="M98" s="76"/>
      <c r="N98" s="76"/>
      <c r="O98" s="185">
        <f t="shared" si="8"/>
        <v>0</v>
      </c>
    </row>
    <row r="99" spans="1:15" ht="36" customHeight="1" hidden="1">
      <c r="A99" s="77"/>
      <c r="B99" s="109">
        <v>2610</v>
      </c>
      <c r="C99" s="168" t="s">
        <v>47</v>
      </c>
      <c r="D99" s="196"/>
      <c r="E99" s="76"/>
      <c r="F99" s="76"/>
      <c r="G99" s="185"/>
      <c r="H99" s="198"/>
      <c r="I99" s="76"/>
      <c r="J99" s="76"/>
      <c r="K99" s="185">
        <f t="shared" si="7"/>
        <v>0</v>
      </c>
      <c r="L99" s="216"/>
      <c r="M99" s="76"/>
      <c r="N99" s="76"/>
      <c r="O99" s="185">
        <f t="shared" si="8"/>
        <v>0</v>
      </c>
    </row>
    <row r="100" spans="1:15" ht="33.75" customHeight="1" hidden="1">
      <c r="A100" s="77"/>
      <c r="B100" s="109">
        <v>2620</v>
      </c>
      <c r="C100" s="168" t="s">
        <v>48</v>
      </c>
      <c r="D100" s="196"/>
      <c r="E100" s="76"/>
      <c r="F100" s="76"/>
      <c r="G100" s="185"/>
      <c r="H100" s="198"/>
      <c r="I100" s="76"/>
      <c r="J100" s="76"/>
      <c r="K100" s="185">
        <f t="shared" si="7"/>
        <v>0</v>
      </c>
      <c r="L100" s="216"/>
      <c r="M100" s="76"/>
      <c r="N100" s="76"/>
      <c r="O100" s="185">
        <f t="shared" si="8"/>
        <v>0</v>
      </c>
    </row>
    <row r="101" spans="1:15" ht="33" customHeight="1" hidden="1">
      <c r="A101" s="77"/>
      <c r="B101" s="109">
        <v>2630</v>
      </c>
      <c r="C101" s="168" t="s">
        <v>49</v>
      </c>
      <c r="D101" s="196"/>
      <c r="E101" s="76"/>
      <c r="F101" s="76"/>
      <c r="G101" s="185"/>
      <c r="H101" s="198"/>
      <c r="I101" s="76"/>
      <c r="J101" s="76"/>
      <c r="K101" s="185">
        <f t="shared" si="7"/>
        <v>0</v>
      </c>
      <c r="L101" s="216"/>
      <c r="M101" s="76"/>
      <c r="N101" s="76"/>
      <c r="O101" s="185">
        <f t="shared" si="8"/>
        <v>0</v>
      </c>
    </row>
    <row r="102" spans="1:15" ht="15" customHeight="1" hidden="1">
      <c r="A102" s="77"/>
      <c r="B102" s="109">
        <v>2700</v>
      </c>
      <c r="C102" s="168" t="s">
        <v>50</v>
      </c>
      <c r="D102" s="196"/>
      <c r="E102" s="76"/>
      <c r="F102" s="76"/>
      <c r="G102" s="185"/>
      <c r="H102" s="198"/>
      <c r="I102" s="76"/>
      <c r="J102" s="76"/>
      <c r="K102" s="185">
        <f t="shared" si="7"/>
        <v>0</v>
      </c>
      <c r="L102" s="216"/>
      <c r="M102" s="76"/>
      <c r="N102" s="76"/>
      <c r="O102" s="185">
        <f t="shared" si="8"/>
        <v>0</v>
      </c>
    </row>
    <row r="103" spans="1:15" ht="15" customHeight="1" hidden="1">
      <c r="A103" s="77"/>
      <c r="B103" s="109">
        <v>2710</v>
      </c>
      <c r="C103" s="168" t="s">
        <v>51</v>
      </c>
      <c r="D103" s="196"/>
      <c r="E103" s="76"/>
      <c r="F103" s="76"/>
      <c r="G103" s="185"/>
      <c r="H103" s="198"/>
      <c r="I103" s="76"/>
      <c r="J103" s="76"/>
      <c r="K103" s="185">
        <f t="shared" si="7"/>
        <v>0</v>
      </c>
      <c r="L103" s="216"/>
      <c r="M103" s="76"/>
      <c r="N103" s="76"/>
      <c r="O103" s="185">
        <f t="shared" si="8"/>
        <v>0</v>
      </c>
    </row>
    <row r="104" spans="1:15" ht="12.75" hidden="1">
      <c r="A104" s="77"/>
      <c r="B104" s="109">
        <v>2720</v>
      </c>
      <c r="C104" s="168" t="s">
        <v>52</v>
      </c>
      <c r="D104" s="196"/>
      <c r="E104" s="76"/>
      <c r="F104" s="76"/>
      <c r="G104" s="185"/>
      <c r="H104" s="198"/>
      <c r="I104" s="76"/>
      <c r="J104" s="76"/>
      <c r="K104" s="185">
        <f t="shared" si="7"/>
        <v>0</v>
      </c>
      <c r="L104" s="216"/>
      <c r="M104" s="76"/>
      <c r="N104" s="76"/>
      <c r="O104" s="185">
        <f t="shared" si="8"/>
        <v>0</v>
      </c>
    </row>
    <row r="105" spans="1:15" ht="15" customHeight="1" hidden="1">
      <c r="A105" s="77"/>
      <c r="B105" s="109">
        <v>2730</v>
      </c>
      <c r="C105" s="168" t="s">
        <v>53</v>
      </c>
      <c r="D105" s="196"/>
      <c r="E105" s="76"/>
      <c r="F105" s="76"/>
      <c r="G105" s="185"/>
      <c r="H105" s="198"/>
      <c r="I105" s="76"/>
      <c r="J105" s="76"/>
      <c r="K105" s="185">
        <f t="shared" si="7"/>
        <v>0</v>
      </c>
      <c r="L105" s="216"/>
      <c r="M105" s="76"/>
      <c r="N105" s="76"/>
      <c r="O105" s="185">
        <f t="shared" si="8"/>
        <v>0</v>
      </c>
    </row>
    <row r="106" spans="1:15" ht="12.75" hidden="1">
      <c r="A106" s="77"/>
      <c r="B106" s="109">
        <v>2800</v>
      </c>
      <c r="C106" s="168" t="s">
        <v>54</v>
      </c>
      <c r="D106" s="196"/>
      <c r="E106" s="76"/>
      <c r="F106" s="76"/>
      <c r="G106" s="185"/>
      <c r="H106" s="198"/>
      <c r="I106" s="76"/>
      <c r="J106" s="76"/>
      <c r="K106" s="185">
        <f t="shared" si="7"/>
        <v>0</v>
      </c>
      <c r="L106" s="216"/>
      <c r="M106" s="76"/>
      <c r="N106" s="76"/>
      <c r="O106" s="185">
        <f t="shared" si="8"/>
        <v>0</v>
      </c>
    </row>
    <row r="107" spans="1:15" ht="12.75">
      <c r="A107" s="77"/>
      <c r="B107" s="109">
        <v>3000</v>
      </c>
      <c r="C107" s="168" t="s">
        <v>55</v>
      </c>
      <c r="D107" s="196"/>
      <c r="E107" s="76">
        <f>E109</f>
        <v>251900</v>
      </c>
      <c r="F107" s="76">
        <f>F109</f>
        <v>251900</v>
      </c>
      <c r="G107" s="185">
        <f>E107+D107</f>
        <v>251900</v>
      </c>
      <c r="H107" s="198"/>
      <c r="I107" s="76"/>
      <c r="J107" s="76"/>
      <c r="K107" s="185">
        <f t="shared" si="7"/>
        <v>0</v>
      </c>
      <c r="L107" s="216"/>
      <c r="M107" s="198">
        <v>113670</v>
      </c>
      <c r="N107" s="198">
        <v>113670</v>
      </c>
      <c r="O107" s="185">
        <f t="shared" si="8"/>
        <v>113670</v>
      </c>
    </row>
    <row r="108" spans="1:15" ht="24" customHeight="1" hidden="1">
      <c r="A108" s="77"/>
      <c r="B108" s="109">
        <v>3100</v>
      </c>
      <c r="C108" s="168" t="s">
        <v>56</v>
      </c>
      <c r="D108" s="196"/>
      <c r="E108" s="76"/>
      <c r="F108" s="76"/>
      <c r="G108" s="185"/>
      <c r="H108" s="198"/>
      <c r="I108" s="76"/>
      <c r="J108" s="76"/>
      <c r="K108" s="185">
        <f t="shared" si="7"/>
        <v>0</v>
      </c>
      <c r="L108" s="216"/>
      <c r="M108" s="76"/>
      <c r="N108" s="76"/>
      <c r="O108" s="185">
        <f t="shared" si="8"/>
        <v>0</v>
      </c>
    </row>
    <row r="109" spans="1:15" ht="32.25" customHeight="1">
      <c r="A109" s="77"/>
      <c r="B109" s="109">
        <v>3110</v>
      </c>
      <c r="C109" s="168" t="s">
        <v>57</v>
      </c>
      <c r="D109" s="196"/>
      <c r="E109" s="76">
        <v>251900</v>
      </c>
      <c r="F109" s="76">
        <v>251900</v>
      </c>
      <c r="G109" s="185">
        <f>E109+D109</f>
        <v>251900</v>
      </c>
      <c r="H109" s="198"/>
      <c r="I109" s="76">
        <v>199500</v>
      </c>
      <c r="J109" s="76">
        <v>1995000</v>
      </c>
      <c r="K109" s="185">
        <f t="shared" si="7"/>
        <v>199500</v>
      </c>
      <c r="L109" s="216"/>
      <c r="M109" s="76">
        <v>113670</v>
      </c>
      <c r="N109" s="76">
        <v>113670</v>
      </c>
      <c r="O109" s="185">
        <f t="shared" si="8"/>
        <v>113670</v>
      </c>
    </row>
    <row r="110" spans="1:15" ht="27" customHeight="1" hidden="1">
      <c r="A110" s="77"/>
      <c r="B110" s="109">
        <v>3120</v>
      </c>
      <c r="C110" s="168" t="s">
        <v>58</v>
      </c>
      <c r="D110" s="170"/>
      <c r="E110" s="184"/>
      <c r="F110" s="184"/>
      <c r="G110" s="185"/>
      <c r="H110" s="171"/>
      <c r="I110" s="184"/>
      <c r="J110" s="184">
        <f aca="true" t="shared" si="9" ref="J110:J127">F110*108.1/100</f>
        <v>0</v>
      </c>
      <c r="K110" s="186">
        <f t="shared" si="7"/>
        <v>0</v>
      </c>
      <c r="L110" s="171"/>
      <c r="M110" s="184"/>
      <c r="N110" s="184"/>
      <c r="O110" s="186">
        <f t="shared" si="8"/>
        <v>0</v>
      </c>
    </row>
    <row r="111" spans="1:15" ht="35.25" customHeight="1" hidden="1">
      <c r="A111" s="77"/>
      <c r="B111" s="109">
        <v>3121</v>
      </c>
      <c r="C111" s="168" t="s">
        <v>59</v>
      </c>
      <c r="D111" s="170"/>
      <c r="E111" s="184"/>
      <c r="F111" s="184"/>
      <c r="G111" s="185"/>
      <c r="H111" s="171"/>
      <c r="I111" s="184"/>
      <c r="J111" s="184">
        <f t="shared" si="9"/>
        <v>0</v>
      </c>
      <c r="K111" s="186">
        <f t="shared" si="7"/>
        <v>0</v>
      </c>
      <c r="L111" s="171"/>
      <c r="M111" s="184"/>
      <c r="N111" s="184"/>
      <c r="O111" s="186">
        <f t="shared" si="8"/>
        <v>0</v>
      </c>
    </row>
    <row r="112" spans="1:15" ht="36" customHeight="1" hidden="1">
      <c r="A112" s="77"/>
      <c r="B112" s="109">
        <v>3122</v>
      </c>
      <c r="C112" s="168" t="s">
        <v>60</v>
      </c>
      <c r="D112" s="170"/>
      <c r="E112" s="184"/>
      <c r="F112" s="184"/>
      <c r="G112" s="185"/>
      <c r="H112" s="171"/>
      <c r="I112" s="184"/>
      <c r="J112" s="184">
        <f t="shared" si="9"/>
        <v>0</v>
      </c>
      <c r="K112" s="186">
        <f t="shared" si="7"/>
        <v>0</v>
      </c>
      <c r="L112" s="171"/>
      <c r="M112" s="184"/>
      <c r="N112" s="184"/>
      <c r="O112" s="186">
        <f t="shared" si="8"/>
        <v>0</v>
      </c>
    </row>
    <row r="113" spans="1:15" ht="12.75" hidden="1">
      <c r="A113" s="77"/>
      <c r="B113" s="109">
        <v>3130</v>
      </c>
      <c r="C113" s="168" t="s">
        <v>61</v>
      </c>
      <c r="D113" s="170"/>
      <c r="E113" s="184"/>
      <c r="F113" s="184"/>
      <c r="G113" s="185"/>
      <c r="H113" s="171"/>
      <c r="I113" s="184"/>
      <c r="J113" s="184">
        <f t="shared" si="9"/>
        <v>0</v>
      </c>
      <c r="K113" s="186">
        <f t="shared" si="7"/>
        <v>0</v>
      </c>
      <c r="L113" s="171"/>
      <c r="M113" s="184"/>
      <c r="N113" s="184"/>
      <c r="O113" s="186">
        <f t="shared" si="8"/>
        <v>0</v>
      </c>
    </row>
    <row r="114" spans="1:15" ht="20.25" customHeight="1" hidden="1">
      <c r="A114" s="77"/>
      <c r="B114" s="109">
        <v>3131</v>
      </c>
      <c r="C114" s="168" t="s">
        <v>62</v>
      </c>
      <c r="D114" s="170"/>
      <c r="E114" s="184"/>
      <c r="F114" s="184"/>
      <c r="G114" s="185"/>
      <c r="H114" s="171"/>
      <c r="I114" s="184"/>
      <c r="J114" s="184">
        <f t="shared" si="9"/>
        <v>0</v>
      </c>
      <c r="K114" s="186">
        <f t="shared" si="7"/>
        <v>0</v>
      </c>
      <c r="L114" s="171"/>
      <c r="M114" s="184"/>
      <c r="N114" s="184"/>
      <c r="O114" s="186">
        <f t="shared" si="8"/>
        <v>0</v>
      </c>
    </row>
    <row r="115" spans="1:15" ht="25.5" customHeight="1" hidden="1">
      <c r="A115" s="77"/>
      <c r="B115" s="109">
        <v>3132</v>
      </c>
      <c r="C115" s="168" t="s">
        <v>63</v>
      </c>
      <c r="D115" s="170"/>
      <c r="E115" s="184"/>
      <c r="F115" s="184"/>
      <c r="G115" s="185"/>
      <c r="H115" s="171"/>
      <c r="I115" s="184"/>
      <c r="J115" s="184">
        <f t="shared" si="9"/>
        <v>0</v>
      </c>
      <c r="K115" s="186">
        <f t="shared" si="7"/>
        <v>0</v>
      </c>
      <c r="L115" s="171"/>
      <c r="M115" s="184"/>
      <c r="N115" s="184"/>
      <c r="O115" s="186">
        <f t="shared" si="8"/>
        <v>0</v>
      </c>
    </row>
    <row r="116" spans="1:15" ht="12.75" customHeight="1" hidden="1">
      <c r="A116" s="77"/>
      <c r="B116" s="109">
        <v>3140</v>
      </c>
      <c r="C116" s="168" t="s">
        <v>64</v>
      </c>
      <c r="D116" s="170"/>
      <c r="E116" s="184"/>
      <c r="F116" s="184"/>
      <c r="G116" s="185"/>
      <c r="H116" s="171"/>
      <c r="I116" s="184"/>
      <c r="J116" s="184">
        <f t="shared" si="9"/>
        <v>0</v>
      </c>
      <c r="K116" s="186">
        <f t="shared" si="7"/>
        <v>0</v>
      </c>
      <c r="L116" s="171"/>
      <c r="M116" s="184"/>
      <c r="N116" s="184"/>
      <c r="O116" s="186">
        <f t="shared" si="8"/>
        <v>0</v>
      </c>
    </row>
    <row r="117" spans="1:15" ht="22.5" customHeight="1" hidden="1">
      <c r="A117" s="77"/>
      <c r="B117" s="109">
        <v>3141</v>
      </c>
      <c r="C117" s="168" t="s">
        <v>65</v>
      </c>
      <c r="D117" s="170"/>
      <c r="E117" s="184"/>
      <c r="F117" s="184"/>
      <c r="G117" s="185"/>
      <c r="H117" s="171"/>
      <c r="I117" s="184"/>
      <c r="J117" s="184">
        <f t="shared" si="9"/>
        <v>0</v>
      </c>
      <c r="K117" s="186">
        <f t="shared" si="7"/>
        <v>0</v>
      </c>
      <c r="L117" s="171"/>
      <c r="M117" s="184"/>
      <c r="N117" s="184"/>
      <c r="O117" s="186">
        <f t="shared" si="8"/>
        <v>0</v>
      </c>
    </row>
    <row r="118" spans="1:15" ht="22.5" customHeight="1" hidden="1">
      <c r="A118" s="74"/>
      <c r="B118" s="109">
        <v>3142</v>
      </c>
      <c r="C118" s="168" t="s">
        <v>66</v>
      </c>
      <c r="D118" s="170"/>
      <c r="E118" s="184"/>
      <c r="F118" s="184"/>
      <c r="G118" s="185"/>
      <c r="H118" s="171"/>
      <c r="I118" s="184"/>
      <c r="J118" s="184">
        <f t="shared" si="9"/>
        <v>0</v>
      </c>
      <c r="K118" s="186">
        <f t="shared" si="7"/>
        <v>0</v>
      </c>
      <c r="L118" s="171"/>
      <c r="M118" s="184"/>
      <c r="N118" s="184"/>
      <c r="O118" s="186">
        <f t="shared" si="8"/>
        <v>0</v>
      </c>
    </row>
    <row r="119" spans="1:15" ht="24.75" customHeight="1" hidden="1">
      <c r="A119" s="74"/>
      <c r="B119" s="109">
        <v>3143</v>
      </c>
      <c r="C119" s="168" t="s">
        <v>67</v>
      </c>
      <c r="D119" s="170"/>
      <c r="E119" s="184"/>
      <c r="F119" s="184"/>
      <c r="G119" s="185"/>
      <c r="H119" s="171"/>
      <c r="I119" s="184"/>
      <c r="J119" s="184">
        <f t="shared" si="9"/>
        <v>0</v>
      </c>
      <c r="K119" s="186">
        <f t="shared" si="7"/>
        <v>0</v>
      </c>
      <c r="L119" s="171"/>
      <c r="M119" s="184"/>
      <c r="N119" s="184"/>
      <c r="O119" s="186">
        <f t="shared" si="8"/>
        <v>0</v>
      </c>
    </row>
    <row r="120" spans="1:15" ht="21" customHeight="1" hidden="1">
      <c r="A120" s="74"/>
      <c r="B120" s="109">
        <v>3150</v>
      </c>
      <c r="C120" s="168" t="s">
        <v>68</v>
      </c>
      <c r="D120" s="170"/>
      <c r="E120" s="184"/>
      <c r="F120" s="184"/>
      <c r="G120" s="185"/>
      <c r="H120" s="171"/>
      <c r="I120" s="184"/>
      <c r="J120" s="184">
        <f t="shared" si="9"/>
        <v>0</v>
      </c>
      <c r="K120" s="186">
        <f t="shared" si="7"/>
        <v>0</v>
      </c>
      <c r="L120" s="171"/>
      <c r="M120" s="184"/>
      <c r="N120" s="184"/>
      <c r="O120" s="186">
        <f t="shared" si="8"/>
        <v>0</v>
      </c>
    </row>
    <row r="121" spans="1:15" ht="24.75" customHeight="1" hidden="1">
      <c r="A121" s="74"/>
      <c r="B121" s="109">
        <v>3160</v>
      </c>
      <c r="C121" s="168" t="s">
        <v>69</v>
      </c>
      <c r="D121" s="170"/>
      <c r="E121" s="184"/>
      <c r="F121" s="184"/>
      <c r="G121" s="185"/>
      <c r="H121" s="171"/>
      <c r="I121" s="184"/>
      <c r="J121" s="184">
        <f t="shared" si="9"/>
        <v>0</v>
      </c>
      <c r="K121" s="186">
        <f t="shared" si="7"/>
        <v>0</v>
      </c>
      <c r="L121" s="171"/>
      <c r="M121" s="184"/>
      <c r="N121" s="184"/>
      <c r="O121" s="186">
        <f t="shared" si="8"/>
        <v>0</v>
      </c>
    </row>
    <row r="122" spans="1:15" ht="14.25" customHeight="1" hidden="1">
      <c r="A122" s="74"/>
      <c r="B122" s="109">
        <v>3200</v>
      </c>
      <c r="C122" s="168" t="s">
        <v>70</v>
      </c>
      <c r="D122" s="170"/>
      <c r="E122" s="184"/>
      <c r="F122" s="184"/>
      <c r="G122" s="185"/>
      <c r="H122" s="171"/>
      <c r="I122" s="184"/>
      <c r="J122" s="184">
        <f t="shared" si="9"/>
        <v>0</v>
      </c>
      <c r="K122" s="186">
        <f t="shared" si="7"/>
        <v>0</v>
      </c>
      <c r="L122" s="171"/>
      <c r="M122" s="184"/>
      <c r="N122" s="184"/>
      <c r="O122" s="186">
        <f t="shared" si="8"/>
        <v>0</v>
      </c>
    </row>
    <row r="123" spans="1:15" ht="36" customHeight="1" hidden="1">
      <c r="A123" s="74"/>
      <c r="B123" s="109">
        <v>3210</v>
      </c>
      <c r="C123" s="168" t="s">
        <v>71</v>
      </c>
      <c r="D123" s="170"/>
      <c r="E123" s="184"/>
      <c r="F123" s="184"/>
      <c r="G123" s="185"/>
      <c r="H123" s="171"/>
      <c r="I123" s="184"/>
      <c r="J123" s="184">
        <f t="shared" si="9"/>
        <v>0</v>
      </c>
      <c r="K123" s="186">
        <f t="shared" si="7"/>
        <v>0</v>
      </c>
      <c r="L123" s="171"/>
      <c r="M123" s="184"/>
      <c r="N123" s="184"/>
      <c r="O123" s="186">
        <f t="shared" si="8"/>
        <v>0</v>
      </c>
    </row>
    <row r="124" spans="1:15" ht="33.75" customHeight="1" hidden="1">
      <c r="A124" s="74"/>
      <c r="B124" s="109">
        <v>3220</v>
      </c>
      <c r="C124" s="168" t="s">
        <v>72</v>
      </c>
      <c r="D124" s="170"/>
      <c r="E124" s="184"/>
      <c r="F124" s="184"/>
      <c r="G124" s="185"/>
      <c r="H124" s="171"/>
      <c r="I124" s="184"/>
      <c r="J124" s="184">
        <f t="shared" si="9"/>
        <v>0</v>
      </c>
      <c r="K124" s="186">
        <f t="shared" si="7"/>
        <v>0</v>
      </c>
      <c r="L124" s="171"/>
      <c r="M124" s="184"/>
      <c r="N124" s="184"/>
      <c r="O124" s="186">
        <f t="shared" si="8"/>
        <v>0</v>
      </c>
    </row>
    <row r="125" spans="1:15" ht="45" customHeight="1" hidden="1">
      <c r="A125" s="74"/>
      <c r="B125" s="109">
        <v>3230</v>
      </c>
      <c r="C125" s="168" t="s">
        <v>73</v>
      </c>
      <c r="D125" s="170"/>
      <c r="E125" s="184"/>
      <c r="F125" s="184"/>
      <c r="G125" s="185"/>
      <c r="H125" s="171"/>
      <c r="I125" s="184"/>
      <c r="J125" s="184">
        <f t="shared" si="9"/>
        <v>0</v>
      </c>
      <c r="K125" s="186">
        <f t="shared" si="7"/>
        <v>0</v>
      </c>
      <c r="L125" s="171"/>
      <c r="M125" s="184"/>
      <c r="N125" s="184"/>
      <c r="O125" s="186">
        <f t="shared" si="8"/>
        <v>0</v>
      </c>
    </row>
    <row r="126" spans="1:15" ht="33" customHeight="1" hidden="1">
      <c r="A126" s="74"/>
      <c r="B126" s="109">
        <v>3240</v>
      </c>
      <c r="C126" s="168" t="s">
        <v>74</v>
      </c>
      <c r="D126" s="170"/>
      <c r="E126" s="184"/>
      <c r="F126" s="184"/>
      <c r="G126" s="185"/>
      <c r="H126" s="171"/>
      <c r="I126" s="184"/>
      <c r="J126" s="184">
        <f t="shared" si="9"/>
        <v>0</v>
      </c>
      <c r="K126" s="186">
        <f t="shared" si="7"/>
        <v>0</v>
      </c>
      <c r="L126" s="171"/>
      <c r="M126" s="184"/>
      <c r="N126" s="184"/>
      <c r="O126" s="186">
        <f t="shared" si="8"/>
        <v>0</v>
      </c>
    </row>
    <row r="127" spans="1:15" ht="32.25" customHeight="1" hidden="1">
      <c r="A127" s="74"/>
      <c r="B127" s="109">
        <v>9000</v>
      </c>
      <c r="C127" s="168" t="s">
        <v>75</v>
      </c>
      <c r="D127" s="170"/>
      <c r="E127" s="184"/>
      <c r="F127" s="184"/>
      <c r="G127" s="185"/>
      <c r="H127" s="171"/>
      <c r="I127" s="184">
        <f>(E127)*108.1/100</f>
        <v>0</v>
      </c>
      <c r="J127" s="184">
        <f t="shared" si="9"/>
        <v>0</v>
      </c>
      <c r="K127" s="186">
        <f t="shared" si="7"/>
        <v>0</v>
      </c>
      <c r="L127" s="171"/>
      <c r="M127" s="184">
        <f>(I127)*108.1/100</f>
        <v>0</v>
      </c>
      <c r="N127" s="184">
        <f>J127*108.1/100</f>
        <v>0</v>
      </c>
      <c r="O127" s="186">
        <f t="shared" si="8"/>
        <v>0</v>
      </c>
    </row>
    <row r="128" spans="1:15" ht="15.75" customHeight="1" thickBot="1">
      <c r="A128" s="74"/>
      <c r="B128" s="109"/>
      <c r="C128" s="168" t="s">
        <v>76</v>
      </c>
      <c r="D128" s="191">
        <v>5396536.1</v>
      </c>
      <c r="E128" s="192">
        <f>E122+E107+E106+E102+E98+E79+E74</f>
        <v>293353</v>
      </c>
      <c r="F128" s="192">
        <f>F122+F107+F106+F102+F98+F79+F74</f>
        <v>251900</v>
      </c>
      <c r="G128" s="193">
        <f>E128+D128</f>
        <v>5689889.1</v>
      </c>
      <c r="H128" s="194">
        <f>H122+H107+H106+H102+H98+H79+H74+H84+H92</f>
        <v>6971400</v>
      </c>
      <c r="I128" s="194">
        <v>199500</v>
      </c>
      <c r="J128" s="194">
        <v>199500</v>
      </c>
      <c r="K128" s="193">
        <f>I128+H128</f>
        <v>7170900</v>
      </c>
      <c r="L128" s="195">
        <f>L86+L83+L79+L74</f>
        <v>7470123</v>
      </c>
      <c r="M128" s="195">
        <f>M122+M107+M106+M102+M98+M79+M74+M84</f>
        <v>113670</v>
      </c>
      <c r="N128" s="195">
        <f>N122+N107+N106+N102+N98+N79+N74+N84</f>
        <v>113670</v>
      </c>
      <c r="O128" s="193">
        <f>M128+L128</f>
        <v>7583793</v>
      </c>
    </row>
    <row r="129" spans="1:15" ht="15">
      <c r="A129" s="272" t="s">
        <v>222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68"/>
    </row>
    <row r="130" spans="1:14" ht="13.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143" t="s">
        <v>145</v>
      </c>
    </row>
    <row r="131" spans="1:15" ht="12.75" customHeight="1">
      <c r="A131" s="273" t="s">
        <v>2</v>
      </c>
      <c r="B131" s="262" t="s">
        <v>77</v>
      </c>
      <c r="C131" s="262" t="s">
        <v>4</v>
      </c>
      <c r="D131" s="281" t="s">
        <v>217</v>
      </c>
      <c r="E131" s="281"/>
      <c r="F131" s="281"/>
      <c r="G131" s="281"/>
      <c r="H131" s="281" t="s">
        <v>218</v>
      </c>
      <c r="I131" s="281"/>
      <c r="J131" s="281"/>
      <c r="K131" s="281"/>
      <c r="L131" s="281" t="s">
        <v>223</v>
      </c>
      <c r="M131" s="281"/>
      <c r="N131" s="281"/>
      <c r="O131" s="281"/>
    </row>
    <row r="132" spans="1:15" ht="22.5" customHeight="1">
      <c r="A132" s="273"/>
      <c r="B132" s="262"/>
      <c r="C132" s="262"/>
      <c r="D132" s="102" t="s">
        <v>5</v>
      </c>
      <c r="E132" s="262" t="s">
        <v>7</v>
      </c>
      <c r="F132" s="276" t="s">
        <v>8</v>
      </c>
      <c r="G132" s="102" t="s">
        <v>9</v>
      </c>
      <c r="H132" s="102" t="s">
        <v>5</v>
      </c>
      <c r="I132" s="262" t="s">
        <v>7</v>
      </c>
      <c r="J132" s="276" t="s">
        <v>8</v>
      </c>
      <c r="K132" s="102" t="s">
        <v>9</v>
      </c>
      <c r="L132" s="106" t="s">
        <v>5</v>
      </c>
      <c r="M132" s="262" t="s">
        <v>7</v>
      </c>
      <c r="N132" s="276" t="s">
        <v>8</v>
      </c>
      <c r="O132" s="102" t="s">
        <v>9</v>
      </c>
    </row>
    <row r="133" spans="1:15" ht="12.75">
      <c r="A133" s="273"/>
      <c r="B133" s="262"/>
      <c r="C133" s="262"/>
      <c r="D133" s="102" t="s">
        <v>6</v>
      </c>
      <c r="E133" s="262"/>
      <c r="F133" s="276"/>
      <c r="G133" s="102" t="s">
        <v>10</v>
      </c>
      <c r="H133" s="102" t="s">
        <v>6</v>
      </c>
      <c r="I133" s="262"/>
      <c r="J133" s="276"/>
      <c r="K133" s="102" t="s">
        <v>11</v>
      </c>
      <c r="L133" s="106" t="s">
        <v>6</v>
      </c>
      <c r="M133" s="262"/>
      <c r="N133" s="276"/>
      <c r="O133" s="102" t="s">
        <v>12</v>
      </c>
    </row>
    <row r="134" spans="1:15" ht="12.75">
      <c r="A134" s="102">
        <v>1</v>
      </c>
      <c r="B134" s="74">
        <v>2</v>
      </c>
      <c r="C134" s="74">
        <v>3</v>
      </c>
      <c r="D134" s="74">
        <v>4</v>
      </c>
      <c r="E134" s="74">
        <v>5</v>
      </c>
      <c r="F134" s="74">
        <v>6</v>
      </c>
      <c r="G134" s="74">
        <v>7</v>
      </c>
      <c r="H134" s="74">
        <v>8</v>
      </c>
      <c r="I134" s="74">
        <v>9</v>
      </c>
      <c r="J134" s="74">
        <v>10</v>
      </c>
      <c r="K134" s="74">
        <v>11</v>
      </c>
      <c r="L134" s="107">
        <v>12</v>
      </c>
      <c r="M134" s="74">
        <v>13</v>
      </c>
      <c r="N134" s="74">
        <v>14</v>
      </c>
      <c r="O134" s="74">
        <v>15</v>
      </c>
    </row>
    <row r="135" spans="1:15" ht="12.75">
      <c r="A135" s="77"/>
      <c r="B135" s="103"/>
      <c r="C135" s="77" t="s">
        <v>78</v>
      </c>
      <c r="D135" s="77"/>
      <c r="E135" s="77"/>
      <c r="F135" s="77"/>
      <c r="G135" s="77"/>
      <c r="H135" s="77"/>
      <c r="I135" s="77"/>
      <c r="J135" s="77"/>
      <c r="K135" s="77"/>
      <c r="L135" s="107"/>
      <c r="M135" s="77"/>
      <c r="N135" s="77"/>
      <c r="O135" s="77"/>
    </row>
    <row r="136" spans="1:15" ht="12.75">
      <c r="A136" s="74"/>
      <c r="B136" s="74"/>
      <c r="C136" s="77" t="s">
        <v>18</v>
      </c>
      <c r="D136" s="86"/>
      <c r="E136" s="86"/>
      <c r="F136" s="86"/>
      <c r="G136" s="86"/>
      <c r="H136" s="86"/>
      <c r="I136" s="86"/>
      <c r="J136" s="86"/>
      <c r="K136" s="86"/>
      <c r="L136" s="107"/>
      <c r="M136" s="86"/>
      <c r="N136" s="86"/>
      <c r="O136" s="86"/>
    </row>
    <row r="137" spans="1:15" ht="15">
      <c r="A137" s="272" t="s">
        <v>250</v>
      </c>
      <c r="B137" s="272"/>
      <c r="C137" s="272"/>
      <c r="D137" s="272"/>
      <c r="E137" s="272"/>
      <c r="F137" s="272"/>
      <c r="G137" s="272"/>
      <c r="H137" s="272"/>
      <c r="I137" s="272"/>
      <c r="J137" s="272"/>
      <c r="K137" s="68"/>
      <c r="L137" s="68"/>
      <c r="M137" s="68"/>
      <c r="N137" s="68"/>
      <c r="O137" s="68"/>
    </row>
    <row r="138" spans="1:10" ht="13.5">
      <c r="A138" s="64"/>
      <c r="B138" s="64"/>
      <c r="C138" s="64"/>
      <c r="D138" s="64"/>
      <c r="E138" s="64"/>
      <c r="F138" s="64"/>
      <c r="G138" s="64"/>
      <c r="H138" s="64"/>
      <c r="I138" s="64"/>
      <c r="J138" s="143" t="s">
        <v>145</v>
      </c>
    </row>
    <row r="139" spans="1:11" ht="12.75">
      <c r="A139" s="273" t="s">
        <v>2</v>
      </c>
      <c r="B139" s="262" t="s">
        <v>20</v>
      </c>
      <c r="C139" s="262" t="s">
        <v>4</v>
      </c>
      <c r="D139" s="262" t="s">
        <v>160</v>
      </c>
      <c r="E139" s="262"/>
      <c r="F139" s="262"/>
      <c r="G139" s="262"/>
      <c r="H139" s="262" t="s">
        <v>224</v>
      </c>
      <c r="I139" s="262"/>
      <c r="J139" s="262"/>
      <c r="K139" s="262"/>
    </row>
    <row r="140" spans="1:11" ht="22.5" customHeight="1">
      <c r="A140" s="273"/>
      <c r="B140" s="262"/>
      <c r="C140" s="262"/>
      <c r="D140" s="102" t="s">
        <v>5</v>
      </c>
      <c r="E140" s="262" t="s">
        <v>19</v>
      </c>
      <c r="F140" s="276" t="s">
        <v>8</v>
      </c>
      <c r="G140" s="102" t="s">
        <v>9</v>
      </c>
      <c r="H140" s="102" t="s">
        <v>5</v>
      </c>
      <c r="I140" s="262" t="s">
        <v>19</v>
      </c>
      <c r="J140" s="276" t="s">
        <v>8</v>
      </c>
      <c r="K140" s="102" t="s">
        <v>9</v>
      </c>
    </row>
    <row r="141" spans="1:11" ht="12.75">
      <c r="A141" s="273"/>
      <c r="B141" s="262"/>
      <c r="C141" s="262"/>
      <c r="D141" s="102" t="s">
        <v>6</v>
      </c>
      <c r="E141" s="262"/>
      <c r="F141" s="276"/>
      <c r="G141" s="102" t="s">
        <v>10</v>
      </c>
      <c r="H141" s="102" t="s">
        <v>6</v>
      </c>
      <c r="I141" s="262"/>
      <c r="J141" s="276"/>
      <c r="K141" s="102" t="s">
        <v>11</v>
      </c>
    </row>
    <row r="142" spans="1:11" ht="12.75">
      <c r="A142" s="102">
        <v>1</v>
      </c>
      <c r="B142" s="74">
        <v>2</v>
      </c>
      <c r="C142" s="74">
        <v>3</v>
      </c>
      <c r="D142" s="74">
        <v>4</v>
      </c>
      <c r="E142" s="74">
        <v>5</v>
      </c>
      <c r="F142" s="74">
        <v>6</v>
      </c>
      <c r="G142" s="74">
        <v>7</v>
      </c>
      <c r="H142" s="74">
        <v>8</v>
      </c>
      <c r="I142" s="74">
        <v>9</v>
      </c>
      <c r="J142" s="74">
        <v>10</v>
      </c>
      <c r="K142" s="74">
        <v>11</v>
      </c>
    </row>
    <row r="143" spans="1:11" ht="36">
      <c r="A143" s="77" t="s">
        <v>221</v>
      </c>
      <c r="B143" s="103"/>
      <c r="C143" s="108" t="s">
        <v>268</v>
      </c>
      <c r="D143" s="76">
        <f>D144+D178+D198</f>
        <v>8141641.346</v>
      </c>
      <c r="E143" s="76">
        <f>E144+E178+E198</f>
        <v>0</v>
      </c>
      <c r="F143" s="76">
        <f>F144+F178+F198</f>
        <v>0</v>
      </c>
      <c r="G143" s="188">
        <f>E143+D143</f>
        <v>8141641.346</v>
      </c>
      <c r="H143" s="76">
        <f>H144+H178+H198</f>
        <v>7307230.012</v>
      </c>
      <c r="I143" s="76">
        <f>I144+I178+I198</f>
        <v>0</v>
      </c>
      <c r="J143" s="76">
        <f>J144+J178+J198</f>
        <v>0</v>
      </c>
      <c r="K143" s="188">
        <f>I143+H143</f>
        <v>7307230.012</v>
      </c>
    </row>
    <row r="144" spans="1:11" ht="12.75">
      <c r="A144" s="77"/>
      <c r="B144" s="109">
        <v>2000</v>
      </c>
      <c r="C144" s="110" t="s">
        <v>21</v>
      </c>
      <c r="D144" s="76">
        <f>D145+D150+D166+D169+D173+D177+D163</f>
        <v>8141641.346</v>
      </c>
      <c r="E144" s="76"/>
      <c r="F144" s="76"/>
      <c r="G144" s="188">
        <f aca="true" t="shared" si="10" ref="G144:G199">E144+D144</f>
        <v>8141641.346</v>
      </c>
      <c r="H144" s="76">
        <f>H145+H150+H166+H169+H173+H177+H163</f>
        <v>7307230.012</v>
      </c>
      <c r="I144" s="76"/>
      <c r="J144" s="76"/>
      <c r="K144" s="188">
        <f aca="true" t="shared" si="11" ref="K144:K199">I144+H144</f>
        <v>7307230.012</v>
      </c>
    </row>
    <row r="145" spans="1:11" ht="21.75" customHeight="1">
      <c r="A145" s="77"/>
      <c r="B145" s="109">
        <v>2100</v>
      </c>
      <c r="C145" s="110" t="s">
        <v>22</v>
      </c>
      <c r="D145" s="76">
        <f>D147+D149</f>
        <v>7870436</v>
      </c>
      <c r="E145" s="76"/>
      <c r="F145" s="76"/>
      <c r="G145" s="188">
        <f t="shared" si="10"/>
        <v>7870436</v>
      </c>
      <c r="H145" s="76">
        <f>H147+H149</f>
        <v>7024190</v>
      </c>
      <c r="I145" s="76"/>
      <c r="J145" s="76"/>
      <c r="K145" s="188">
        <f t="shared" si="11"/>
        <v>7024190</v>
      </c>
    </row>
    <row r="146" spans="1:11" ht="12.75">
      <c r="A146" s="77"/>
      <c r="B146" s="109">
        <v>2110</v>
      </c>
      <c r="C146" s="110" t="s">
        <v>23</v>
      </c>
      <c r="D146" s="76">
        <v>7738782</v>
      </c>
      <c r="E146" s="76"/>
      <c r="F146" s="76"/>
      <c r="G146" s="188">
        <f t="shared" si="10"/>
        <v>7738782</v>
      </c>
      <c r="H146" s="76">
        <v>6882004</v>
      </c>
      <c r="I146" s="76"/>
      <c r="J146" s="76"/>
      <c r="K146" s="188">
        <f t="shared" si="11"/>
        <v>6882004</v>
      </c>
    </row>
    <row r="147" spans="1:11" ht="12.75">
      <c r="A147" s="77"/>
      <c r="B147" s="109">
        <v>2111</v>
      </c>
      <c r="C147" s="110" t="s">
        <v>24</v>
      </c>
      <c r="D147" s="76">
        <v>7738782</v>
      </c>
      <c r="E147" s="76"/>
      <c r="F147" s="76"/>
      <c r="G147" s="188">
        <f t="shared" si="10"/>
        <v>7738782</v>
      </c>
      <c r="H147" s="76">
        <v>6882004</v>
      </c>
      <c r="I147" s="76"/>
      <c r="J147" s="76"/>
      <c r="K147" s="188">
        <f t="shared" si="11"/>
        <v>6882004</v>
      </c>
    </row>
    <row r="148" spans="1:11" ht="21.75" customHeight="1" hidden="1">
      <c r="A148" s="77"/>
      <c r="B148" s="109">
        <v>2112</v>
      </c>
      <c r="C148" s="110" t="s">
        <v>25</v>
      </c>
      <c r="D148" s="76"/>
      <c r="E148" s="76"/>
      <c r="F148" s="76"/>
      <c r="G148" s="188">
        <f t="shared" si="10"/>
        <v>0</v>
      </c>
      <c r="H148" s="76"/>
      <c r="I148" s="76"/>
      <c r="J148" s="76"/>
      <c r="K148" s="188">
        <f t="shared" si="11"/>
        <v>0</v>
      </c>
    </row>
    <row r="149" spans="1:11" ht="12.75" customHeight="1">
      <c r="A149" s="77"/>
      <c r="B149" s="109">
        <v>2120</v>
      </c>
      <c r="C149" s="110" t="s">
        <v>26</v>
      </c>
      <c r="D149" s="76">
        <v>131654</v>
      </c>
      <c r="E149" s="76"/>
      <c r="F149" s="76"/>
      <c r="G149" s="188">
        <f t="shared" si="10"/>
        <v>131654</v>
      </c>
      <c r="H149" s="76">
        <v>142186</v>
      </c>
      <c r="I149" s="76"/>
      <c r="J149" s="76"/>
      <c r="K149" s="188">
        <f t="shared" si="11"/>
        <v>142186</v>
      </c>
    </row>
    <row r="150" spans="1:11" ht="13.5" customHeight="1">
      <c r="A150" s="77"/>
      <c r="B150" s="109">
        <v>2200</v>
      </c>
      <c r="C150" s="110" t="s">
        <v>27</v>
      </c>
      <c r="D150" s="76">
        <f>D151+D152+D153+D154+D155+D156+D157+D163</f>
        <v>247989</v>
      </c>
      <c r="E150" s="76"/>
      <c r="F150" s="76"/>
      <c r="G150" s="188">
        <f t="shared" si="10"/>
        <v>247989</v>
      </c>
      <c r="H150" s="76">
        <f>H151+H152+H153+H154+H155+H156+H157+H163</f>
        <v>262394</v>
      </c>
      <c r="I150" s="76"/>
      <c r="J150" s="76"/>
      <c r="K150" s="188">
        <f t="shared" si="11"/>
        <v>262394</v>
      </c>
    </row>
    <row r="151" spans="1:11" s="41" customFormat="1" ht="21">
      <c r="A151" s="111"/>
      <c r="B151" s="112">
        <v>2210</v>
      </c>
      <c r="C151" s="113" t="s">
        <v>28</v>
      </c>
      <c r="D151" s="190">
        <v>118620</v>
      </c>
      <c r="E151" s="190"/>
      <c r="F151" s="190"/>
      <c r="G151" s="189">
        <f t="shared" si="10"/>
        <v>118620</v>
      </c>
      <c r="H151" s="190">
        <v>123792</v>
      </c>
      <c r="I151" s="190"/>
      <c r="J151" s="190"/>
      <c r="K151" s="189">
        <f t="shared" si="11"/>
        <v>123792</v>
      </c>
    </row>
    <row r="152" spans="1:11" s="41" customFormat="1" ht="21" customHeight="1" hidden="1">
      <c r="A152" s="111"/>
      <c r="B152" s="112">
        <v>2220</v>
      </c>
      <c r="C152" s="113" t="s">
        <v>29</v>
      </c>
      <c r="D152" s="190"/>
      <c r="E152" s="190"/>
      <c r="F152" s="190"/>
      <c r="G152" s="189"/>
      <c r="H152" s="190"/>
      <c r="I152" s="190"/>
      <c r="J152" s="190"/>
      <c r="K152" s="189"/>
    </row>
    <row r="153" spans="1:11" s="41" customFormat="1" ht="12.75" hidden="1">
      <c r="A153" s="111"/>
      <c r="B153" s="112">
        <v>2230</v>
      </c>
      <c r="C153" s="113" t="s">
        <v>30</v>
      </c>
      <c r="D153" s="190"/>
      <c r="E153" s="190"/>
      <c r="F153" s="190"/>
      <c r="G153" s="189"/>
      <c r="H153" s="190"/>
      <c r="I153" s="190"/>
      <c r="J153" s="190"/>
      <c r="K153" s="189"/>
    </row>
    <row r="154" spans="1:11" s="41" customFormat="1" ht="24" customHeight="1">
      <c r="A154" s="111"/>
      <c r="B154" s="112">
        <v>2240</v>
      </c>
      <c r="C154" s="113" t="s">
        <v>31</v>
      </c>
      <c r="D154" s="190">
        <v>40560</v>
      </c>
      <c r="E154" s="190"/>
      <c r="F154" s="190"/>
      <c r="G154" s="189">
        <f t="shared" si="10"/>
        <v>40560</v>
      </c>
      <c r="H154" s="190">
        <v>42329</v>
      </c>
      <c r="I154" s="190"/>
      <c r="J154" s="190"/>
      <c r="K154" s="189">
        <f t="shared" si="11"/>
        <v>42329</v>
      </c>
    </row>
    <row r="155" spans="1:11" ht="12" customHeight="1" hidden="1">
      <c r="A155" s="77"/>
      <c r="B155" s="109">
        <v>2250</v>
      </c>
      <c r="C155" s="110" t="s">
        <v>32</v>
      </c>
      <c r="D155" s="76">
        <f>L84*105.9/100</f>
        <v>0</v>
      </c>
      <c r="E155" s="76"/>
      <c r="F155" s="76"/>
      <c r="G155" s="188">
        <f t="shared" si="10"/>
        <v>0</v>
      </c>
      <c r="H155" s="76">
        <f>D155*105/100</f>
        <v>0</v>
      </c>
      <c r="I155" s="76"/>
      <c r="J155" s="76"/>
      <c r="K155" s="188">
        <f t="shared" si="11"/>
        <v>0</v>
      </c>
    </row>
    <row r="156" spans="1:11" ht="21" customHeight="1" hidden="1">
      <c r="A156" s="77"/>
      <c r="B156" s="109">
        <v>2260</v>
      </c>
      <c r="C156" s="110" t="s">
        <v>33</v>
      </c>
      <c r="D156" s="76">
        <f>L85*105.5/100</f>
        <v>0</v>
      </c>
      <c r="E156" s="76"/>
      <c r="F156" s="76"/>
      <c r="G156" s="188">
        <f t="shared" si="10"/>
        <v>0</v>
      </c>
      <c r="H156" s="76">
        <f>D156*105.2/100</f>
        <v>0</v>
      </c>
      <c r="I156" s="76"/>
      <c r="J156" s="76"/>
      <c r="K156" s="188">
        <f t="shared" si="11"/>
        <v>0</v>
      </c>
    </row>
    <row r="157" spans="1:11" ht="20.25" customHeight="1">
      <c r="A157" s="77"/>
      <c r="B157" s="109">
        <v>2270</v>
      </c>
      <c r="C157" s="110" t="s">
        <v>34</v>
      </c>
      <c r="D157" s="76">
        <f>D158+D159+D160+D161+D162</f>
        <v>88809</v>
      </c>
      <c r="E157" s="76"/>
      <c r="F157" s="76"/>
      <c r="G157" s="188">
        <f t="shared" si="10"/>
        <v>88809</v>
      </c>
      <c r="H157" s="76">
        <f>H158+H159+H160+H161+H162</f>
        <v>96273</v>
      </c>
      <c r="I157" s="76"/>
      <c r="J157" s="76"/>
      <c r="K157" s="188">
        <f t="shared" si="11"/>
        <v>96273</v>
      </c>
    </row>
    <row r="158" spans="1:11" ht="14.25" customHeight="1">
      <c r="A158" s="77"/>
      <c r="B158" s="109">
        <v>2271</v>
      </c>
      <c r="C158" s="110" t="s">
        <v>35</v>
      </c>
      <c r="D158" s="76"/>
      <c r="E158" s="76"/>
      <c r="F158" s="76"/>
      <c r="G158" s="188">
        <f t="shared" si="10"/>
        <v>0</v>
      </c>
      <c r="H158" s="76"/>
      <c r="I158" s="76"/>
      <c r="J158" s="76"/>
      <c r="K158" s="188">
        <f t="shared" si="11"/>
        <v>0</v>
      </c>
    </row>
    <row r="159" spans="1:11" ht="21.75" customHeight="1">
      <c r="A159" s="77"/>
      <c r="B159" s="109">
        <v>2272</v>
      </c>
      <c r="C159" s="110" t="s">
        <v>36</v>
      </c>
      <c r="D159" s="76">
        <v>6032</v>
      </c>
      <c r="E159" s="76"/>
      <c r="F159" s="76"/>
      <c r="G159" s="188">
        <f t="shared" si="10"/>
        <v>6032</v>
      </c>
      <c r="H159" s="76">
        <v>6539</v>
      </c>
      <c r="I159" s="76"/>
      <c r="J159" s="76"/>
      <c r="K159" s="188">
        <f t="shared" si="11"/>
        <v>6539</v>
      </c>
    </row>
    <row r="160" spans="1:11" ht="12.75">
      <c r="A160" s="77"/>
      <c r="B160" s="109">
        <v>2273</v>
      </c>
      <c r="C160" s="110" t="s">
        <v>37</v>
      </c>
      <c r="D160" s="76">
        <v>49747</v>
      </c>
      <c r="E160" s="76"/>
      <c r="F160" s="76"/>
      <c r="G160" s="188">
        <f t="shared" si="10"/>
        <v>49747</v>
      </c>
      <c r="H160" s="76">
        <v>53929</v>
      </c>
      <c r="I160" s="76"/>
      <c r="J160" s="76"/>
      <c r="K160" s="188">
        <f t="shared" si="11"/>
        <v>53929</v>
      </c>
    </row>
    <row r="161" spans="1:11" ht="15" customHeight="1">
      <c r="A161" s="77"/>
      <c r="B161" s="109">
        <v>2274</v>
      </c>
      <c r="C161" s="110" t="s">
        <v>38</v>
      </c>
      <c r="D161" s="76">
        <v>31079</v>
      </c>
      <c r="E161" s="76"/>
      <c r="F161" s="76"/>
      <c r="G161" s="188">
        <f t="shared" si="10"/>
        <v>31079</v>
      </c>
      <c r="H161" s="76">
        <v>33690</v>
      </c>
      <c r="I161" s="76"/>
      <c r="J161" s="76"/>
      <c r="K161" s="188">
        <f t="shared" si="11"/>
        <v>33690</v>
      </c>
    </row>
    <row r="162" spans="1:11" ht="13.5" customHeight="1">
      <c r="A162" s="77"/>
      <c r="B162" s="109">
        <v>2275</v>
      </c>
      <c r="C162" s="110" t="s">
        <v>39</v>
      </c>
      <c r="D162" s="76">
        <v>1951</v>
      </c>
      <c r="E162" s="76"/>
      <c r="F162" s="76"/>
      <c r="G162" s="188">
        <f t="shared" si="10"/>
        <v>1951</v>
      </c>
      <c r="H162" s="76">
        <v>2115</v>
      </c>
      <c r="I162" s="76"/>
      <c r="J162" s="76"/>
      <c r="K162" s="188">
        <f t="shared" si="11"/>
        <v>2115</v>
      </c>
    </row>
    <row r="163" spans="1:11" ht="33.75" customHeight="1" hidden="1">
      <c r="A163" s="77"/>
      <c r="B163" s="109">
        <v>2280</v>
      </c>
      <c r="C163" s="110" t="s">
        <v>40</v>
      </c>
      <c r="D163" s="76">
        <f>K92*105.9/100</f>
        <v>0</v>
      </c>
      <c r="E163" s="76"/>
      <c r="F163" s="76"/>
      <c r="G163" s="188">
        <f t="shared" si="10"/>
        <v>0</v>
      </c>
      <c r="H163" s="76">
        <f>D163*105/100</f>
        <v>0</v>
      </c>
      <c r="I163" s="76"/>
      <c r="J163" s="76"/>
      <c r="K163" s="188">
        <f t="shared" si="11"/>
        <v>0</v>
      </c>
    </row>
    <row r="164" spans="1:11" ht="42" customHeight="1" hidden="1">
      <c r="A164" s="77"/>
      <c r="B164" s="109">
        <v>2281</v>
      </c>
      <c r="C164" s="110" t="s">
        <v>41</v>
      </c>
      <c r="D164" s="76">
        <f>K93*105.5/100</f>
        <v>0</v>
      </c>
      <c r="E164" s="76"/>
      <c r="F164" s="76"/>
      <c r="G164" s="188">
        <f t="shared" si="10"/>
        <v>0</v>
      </c>
      <c r="H164" s="76">
        <f aca="true" t="shared" si="12" ref="H164:H197">D164*105.2/100</f>
        <v>0</v>
      </c>
      <c r="I164" s="76"/>
      <c r="J164" s="76"/>
      <c r="K164" s="188">
        <f t="shared" si="11"/>
        <v>0</v>
      </c>
    </row>
    <row r="165" spans="1:11" ht="45" customHeight="1" hidden="1">
      <c r="A165" s="77"/>
      <c r="B165" s="109">
        <v>2282</v>
      </c>
      <c r="C165" s="110" t="s">
        <v>42</v>
      </c>
      <c r="D165" s="76">
        <f>K94*105.9/100</f>
        <v>0</v>
      </c>
      <c r="E165" s="76"/>
      <c r="F165" s="76"/>
      <c r="G165" s="188">
        <f t="shared" si="10"/>
        <v>0</v>
      </c>
      <c r="H165" s="76">
        <f>D165*105/100</f>
        <v>0</v>
      </c>
      <c r="I165" s="76"/>
      <c r="J165" s="76"/>
      <c r="K165" s="188">
        <f t="shared" si="11"/>
        <v>0</v>
      </c>
    </row>
    <row r="166" spans="1:11" ht="24.75" customHeight="1" hidden="1">
      <c r="A166" s="77"/>
      <c r="B166" s="109">
        <v>2400</v>
      </c>
      <c r="C166" s="110" t="s">
        <v>43</v>
      </c>
      <c r="D166" s="76">
        <f aca="true" t="shared" si="13" ref="D166:D172">K95*105.5/100</f>
        <v>0</v>
      </c>
      <c r="E166" s="76"/>
      <c r="F166" s="76"/>
      <c r="G166" s="188">
        <f t="shared" si="10"/>
        <v>0</v>
      </c>
      <c r="H166" s="76">
        <f t="shared" si="12"/>
        <v>0</v>
      </c>
      <c r="I166" s="76"/>
      <c r="J166" s="76"/>
      <c r="K166" s="188">
        <f t="shared" si="11"/>
        <v>0</v>
      </c>
    </row>
    <row r="167" spans="1:11" ht="23.25" customHeight="1" hidden="1">
      <c r="A167" s="77"/>
      <c r="B167" s="109">
        <v>2410</v>
      </c>
      <c r="C167" s="110" t="s">
        <v>44</v>
      </c>
      <c r="D167" s="76">
        <f t="shared" si="13"/>
        <v>0</v>
      </c>
      <c r="E167" s="76"/>
      <c r="F167" s="76"/>
      <c r="G167" s="188">
        <f t="shared" si="10"/>
        <v>0</v>
      </c>
      <c r="H167" s="76">
        <f t="shared" si="12"/>
        <v>0</v>
      </c>
      <c r="I167" s="76"/>
      <c r="J167" s="76"/>
      <c r="K167" s="188">
        <f t="shared" si="11"/>
        <v>0</v>
      </c>
    </row>
    <row r="168" spans="1:11" ht="21" customHeight="1" hidden="1">
      <c r="A168" s="77"/>
      <c r="B168" s="109">
        <v>2420</v>
      </c>
      <c r="C168" s="110" t="s">
        <v>45</v>
      </c>
      <c r="D168" s="76">
        <f t="shared" si="13"/>
        <v>0</v>
      </c>
      <c r="E168" s="76"/>
      <c r="F168" s="76"/>
      <c r="G168" s="188">
        <f t="shared" si="10"/>
        <v>0</v>
      </c>
      <c r="H168" s="76">
        <f t="shared" si="12"/>
        <v>0</v>
      </c>
      <c r="I168" s="76"/>
      <c r="J168" s="76"/>
      <c r="K168" s="188">
        <f t="shared" si="11"/>
        <v>0</v>
      </c>
    </row>
    <row r="169" spans="1:11" ht="12.75" hidden="1">
      <c r="A169" s="77"/>
      <c r="B169" s="109">
        <v>2600</v>
      </c>
      <c r="C169" s="110" t="s">
        <v>46</v>
      </c>
      <c r="D169" s="76">
        <f t="shared" si="13"/>
        <v>0</v>
      </c>
      <c r="E169" s="76"/>
      <c r="F169" s="76"/>
      <c r="G169" s="188">
        <f t="shared" si="10"/>
        <v>0</v>
      </c>
      <c r="H169" s="76">
        <f t="shared" si="12"/>
        <v>0</v>
      </c>
      <c r="I169" s="76"/>
      <c r="J169" s="76"/>
      <c r="K169" s="188">
        <f t="shared" si="11"/>
        <v>0</v>
      </c>
    </row>
    <row r="170" spans="1:11" ht="32.25" customHeight="1" hidden="1">
      <c r="A170" s="77"/>
      <c r="B170" s="109">
        <v>2610</v>
      </c>
      <c r="C170" s="110" t="s">
        <v>47</v>
      </c>
      <c r="D170" s="76">
        <f t="shared" si="13"/>
        <v>0</v>
      </c>
      <c r="E170" s="76"/>
      <c r="F170" s="76"/>
      <c r="G170" s="188">
        <f t="shared" si="10"/>
        <v>0</v>
      </c>
      <c r="H170" s="76">
        <f t="shared" si="12"/>
        <v>0</v>
      </c>
      <c r="I170" s="76"/>
      <c r="J170" s="76"/>
      <c r="K170" s="188">
        <f t="shared" si="11"/>
        <v>0</v>
      </c>
    </row>
    <row r="171" spans="1:11" ht="34.5" customHeight="1" hidden="1">
      <c r="A171" s="77"/>
      <c r="B171" s="109">
        <v>2620</v>
      </c>
      <c r="C171" s="110" t="s">
        <v>48</v>
      </c>
      <c r="D171" s="76">
        <f t="shared" si="13"/>
        <v>0</v>
      </c>
      <c r="E171" s="76"/>
      <c r="F171" s="76"/>
      <c r="G171" s="188">
        <f t="shared" si="10"/>
        <v>0</v>
      </c>
      <c r="H171" s="76">
        <f t="shared" si="12"/>
        <v>0</v>
      </c>
      <c r="I171" s="76"/>
      <c r="J171" s="76"/>
      <c r="K171" s="188">
        <f t="shared" si="11"/>
        <v>0</v>
      </c>
    </row>
    <row r="172" spans="1:11" ht="34.5" customHeight="1" hidden="1">
      <c r="A172" s="77"/>
      <c r="B172" s="109">
        <v>2630</v>
      </c>
      <c r="C172" s="110" t="s">
        <v>49</v>
      </c>
      <c r="D172" s="76">
        <f t="shared" si="13"/>
        <v>0</v>
      </c>
      <c r="E172" s="76"/>
      <c r="F172" s="76"/>
      <c r="G172" s="188">
        <f t="shared" si="10"/>
        <v>0</v>
      </c>
      <c r="H172" s="76">
        <f t="shared" si="12"/>
        <v>0</v>
      </c>
      <c r="I172" s="76"/>
      <c r="J172" s="76"/>
      <c r="K172" s="188">
        <f t="shared" si="11"/>
        <v>0</v>
      </c>
    </row>
    <row r="173" spans="1:11" ht="13.5" customHeight="1" hidden="1">
      <c r="A173" s="77"/>
      <c r="B173" s="109">
        <v>2700</v>
      </c>
      <c r="C173" s="110" t="s">
        <v>50</v>
      </c>
      <c r="D173" s="76">
        <f>L102*1.12</f>
        <v>0</v>
      </c>
      <c r="E173" s="76"/>
      <c r="F173" s="76"/>
      <c r="G173" s="188">
        <f t="shared" si="10"/>
        <v>0</v>
      </c>
      <c r="H173" s="76">
        <f>D173*1.06</f>
        <v>0</v>
      </c>
      <c r="I173" s="76"/>
      <c r="J173" s="76"/>
      <c r="K173" s="188">
        <f t="shared" si="11"/>
        <v>0</v>
      </c>
    </row>
    <row r="174" spans="1:11" ht="15" customHeight="1" hidden="1">
      <c r="A174" s="77"/>
      <c r="B174" s="109">
        <v>2710</v>
      </c>
      <c r="C174" s="110" t="s">
        <v>51</v>
      </c>
      <c r="D174" s="76">
        <f>K103*105.5/100</f>
        <v>0</v>
      </c>
      <c r="E174" s="76"/>
      <c r="F174" s="76"/>
      <c r="G174" s="188">
        <f t="shared" si="10"/>
        <v>0</v>
      </c>
      <c r="H174" s="76">
        <f t="shared" si="12"/>
        <v>0</v>
      </c>
      <c r="I174" s="76"/>
      <c r="J174" s="76"/>
      <c r="K174" s="188">
        <f t="shared" si="11"/>
        <v>0</v>
      </c>
    </row>
    <row r="175" spans="1:11" ht="12.75" hidden="1">
      <c r="A175" s="77"/>
      <c r="B175" s="109">
        <v>2720</v>
      </c>
      <c r="C175" s="110" t="s">
        <v>52</v>
      </c>
      <c r="D175" s="76">
        <f>K104*105.5/100</f>
        <v>0</v>
      </c>
      <c r="E175" s="76"/>
      <c r="F175" s="76"/>
      <c r="G175" s="188">
        <f t="shared" si="10"/>
        <v>0</v>
      </c>
      <c r="H175" s="76">
        <f t="shared" si="12"/>
        <v>0</v>
      </c>
      <c r="I175" s="76"/>
      <c r="J175" s="76"/>
      <c r="K175" s="188">
        <f t="shared" si="11"/>
        <v>0</v>
      </c>
    </row>
    <row r="176" spans="1:11" ht="16.5" customHeight="1" hidden="1">
      <c r="A176" s="77"/>
      <c r="B176" s="109">
        <v>2730</v>
      </c>
      <c r="C176" s="110" t="s">
        <v>53</v>
      </c>
      <c r="D176" s="76">
        <f>L105*1.12</f>
        <v>0</v>
      </c>
      <c r="E176" s="76"/>
      <c r="F176" s="76"/>
      <c r="G176" s="188">
        <f t="shared" si="10"/>
        <v>0</v>
      </c>
      <c r="H176" s="76">
        <f>D176*1.06</f>
        <v>0</v>
      </c>
      <c r="I176" s="76"/>
      <c r="J176" s="76"/>
      <c r="K176" s="188">
        <f t="shared" si="11"/>
        <v>0</v>
      </c>
    </row>
    <row r="177" spans="1:11" ht="12.75">
      <c r="A177" s="77"/>
      <c r="B177" s="109">
        <v>2800</v>
      </c>
      <c r="C177" s="110" t="s">
        <v>54</v>
      </c>
      <c r="D177" s="76">
        <f>D147*0.3/100</f>
        <v>23216.346</v>
      </c>
      <c r="E177" s="76"/>
      <c r="F177" s="76"/>
      <c r="G177" s="188">
        <f t="shared" si="10"/>
        <v>23216.346</v>
      </c>
      <c r="H177" s="76">
        <f>H147*0.3/100</f>
        <v>20646.012</v>
      </c>
      <c r="I177" s="76"/>
      <c r="J177" s="76"/>
      <c r="K177" s="188">
        <f t="shared" si="11"/>
        <v>20646.012</v>
      </c>
    </row>
    <row r="178" spans="1:11" ht="12.75">
      <c r="A178" s="77"/>
      <c r="B178" s="109">
        <v>3000</v>
      </c>
      <c r="C178" s="110" t="s">
        <v>55</v>
      </c>
      <c r="D178" s="76"/>
      <c r="E178" s="76"/>
      <c r="F178" s="76"/>
      <c r="G178" s="188">
        <f t="shared" si="10"/>
        <v>0</v>
      </c>
      <c r="H178" s="76"/>
      <c r="I178" s="76"/>
      <c r="J178" s="76"/>
      <c r="K178" s="188"/>
    </row>
    <row r="179" spans="1:11" ht="12" customHeight="1">
      <c r="A179" s="77"/>
      <c r="B179" s="109">
        <v>3100</v>
      </c>
      <c r="C179" s="110" t="s">
        <v>56</v>
      </c>
      <c r="D179" s="76"/>
      <c r="E179" s="76"/>
      <c r="F179" s="76"/>
      <c r="G179" s="188">
        <f t="shared" si="10"/>
        <v>0</v>
      </c>
      <c r="H179" s="76"/>
      <c r="I179" s="76"/>
      <c r="J179" s="76"/>
      <c r="K179" s="188"/>
    </row>
    <row r="180" spans="1:11" ht="30.75" customHeight="1">
      <c r="A180" s="77"/>
      <c r="B180" s="109">
        <v>3110</v>
      </c>
      <c r="C180" s="110" t="s">
        <v>57</v>
      </c>
      <c r="D180" s="76"/>
      <c r="E180" s="76">
        <v>119535</v>
      </c>
      <c r="F180" s="76">
        <v>119535</v>
      </c>
      <c r="G180" s="188">
        <f t="shared" si="10"/>
        <v>119535</v>
      </c>
      <c r="H180" s="76"/>
      <c r="I180" s="76">
        <v>124747</v>
      </c>
      <c r="J180" s="76">
        <v>124747</v>
      </c>
      <c r="K180" s="188">
        <v>150330</v>
      </c>
    </row>
    <row r="181" spans="1:11" ht="21" hidden="1">
      <c r="A181" s="77"/>
      <c r="B181" s="109">
        <v>3120</v>
      </c>
      <c r="C181" s="110" t="s">
        <v>58</v>
      </c>
      <c r="D181" s="76">
        <f aca="true" t="shared" si="14" ref="D181:D197">K110*105.5/100</f>
        <v>0</v>
      </c>
      <c r="E181" s="76"/>
      <c r="F181" s="76"/>
      <c r="G181" s="188">
        <f t="shared" si="10"/>
        <v>0</v>
      </c>
      <c r="H181" s="76">
        <f t="shared" si="12"/>
        <v>0</v>
      </c>
      <c r="I181" s="76"/>
      <c r="J181" s="76"/>
      <c r="K181" s="188">
        <f t="shared" si="11"/>
        <v>0</v>
      </c>
    </row>
    <row r="182" spans="1:11" ht="21" hidden="1">
      <c r="A182" s="77"/>
      <c r="B182" s="109">
        <v>3121</v>
      </c>
      <c r="C182" s="110" t="s">
        <v>59</v>
      </c>
      <c r="D182" s="76">
        <f t="shared" si="14"/>
        <v>0</v>
      </c>
      <c r="E182" s="76"/>
      <c r="F182" s="76"/>
      <c r="G182" s="188">
        <f t="shared" si="10"/>
        <v>0</v>
      </c>
      <c r="H182" s="76">
        <f t="shared" si="12"/>
        <v>0</v>
      </c>
      <c r="I182" s="76"/>
      <c r="J182" s="76"/>
      <c r="K182" s="188">
        <f t="shared" si="11"/>
        <v>0</v>
      </c>
    </row>
    <row r="183" spans="1:11" ht="25.5" customHeight="1" hidden="1">
      <c r="A183" s="77"/>
      <c r="B183" s="109">
        <v>3122</v>
      </c>
      <c r="C183" s="110" t="s">
        <v>60</v>
      </c>
      <c r="D183" s="76">
        <f t="shared" si="14"/>
        <v>0</v>
      </c>
      <c r="E183" s="76"/>
      <c r="F183" s="76"/>
      <c r="G183" s="188">
        <f t="shared" si="10"/>
        <v>0</v>
      </c>
      <c r="H183" s="76">
        <f t="shared" si="12"/>
        <v>0</v>
      </c>
      <c r="I183" s="76"/>
      <c r="J183" s="76"/>
      <c r="K183" s="188">
        <f t="shared" si="11"/>
        <v>0</v>
      </c>
    </row>
    <row r="184" spans="1:11" ht="12.75" hidden="1">
      <c r="A184" s="77"/>
      <c r="B184" s="109">
        <v>3130</v>
      </c>
      <c r="C184" s="110" t="s">
        <v>61</v>
      </c>
      <c r="D184" s="76">
        <f t="shared" si="14"/>
        <v>0</v>
      </c>
      <c r="E184" s="76"/>
      <c r="F184" s="76"/>
      <c r="G184" s="188">
        <f t="shared" si="10"/>
        <v>0</v>
      </c>
      <c r="H184" s="76">
        <f t="shared" si="12"/>
        <v>0</v>
      </c>
      <c r="I184" s="76"/>
      <c r="J184" s="76"/>
      <c r="K184" s="188">
        <f t="shared" si="11"/>
        <v>0</v>
      </c>
    </row>
    <row r="185" spans="1:11" ht="22.5" customHeight="1" hidden="1">
      <c r="A185" s="77"/>
      <c r="B185" s="109">
        <v>3131</v>
      </c>
      <c r="C185" s="110" t="s">
        <v>62</v>
      </c>
      <c r="D185" s="76">
        <f t="shared" si="14"/>
        <v>0</v>
      </c>
      <c r="E185" s="76"/>
      <c r="F185" s="76"/>
      <c r="G185" s="188">
        <f t="shared" si="10"/>
        <v>0</v>
      </c>
      <c r="H185" s="76">
        <f t="shared" si="12"/>
        <v>0</v>
      </c>
      <c r="I185" s="76"/>
      <c r="J185" s="76"/>
      <c r="K185" s="188">
        <f t="shared" si="11"/>
        <v>0</v>
      </c>
    </row>
    <row r="186" spans="1:11" ht="17.25" customHeight="1" hidden="1">
      <c r="A186" s="77"/>
      <c r="B186" s="109">
        <v>3132</v>
      </c>
      <c r="C186" s="110" t="s">
        <v>63</v>
      </c>
      <c r="D186" s="76">
        <f t="shared" si="14"/>
        <v>0</v>
      </c>
      <c r="E186" s="76"/>
      <c r="F186" s="76"/>
      <c r="G186" s="188">
        <f t="shared" si="10"/>
        <v>0</v>
      </c>
      <c r="H186" s="76">
        <f t="shared" si="12"/>
        <v>0</v>
      </c>
      <c r="I186" s="76"/>
      <c r="J186" s="76"/>
      <c r="K186" s="188">
        <f t="shared" si="11"/>
        <v>0</v>
      </c>
    </row>
    <row r="187" spans="1:11" ht="17.25" customHeight="1" hidden="1">
      <c r="A187" s="77"/>
      <c r="B187" s="109">
        <v>3140</v>
      </c>
      <c r="C187" s="110" t="s">
        <v>64</v>
      </c>
      <c r="D187" s="76">
        <f t="shared" si="14"/>
        <v>0</v>
      </c>
      <c r="E187" s="76"/>
      <c r="F187" s="76"/>
      <c r="G187" s="188">
        <f t="shared" si="10"/>
        <v>0</v>
      </c>
      <c r="H187" s="76">
        <f t="shared" si="12"/>
        <v>0</v>
      </c>
      <c r="I187" s="76"/>
      <c r="J187" s="76"/>
      <c r="K187" s="188">
        <f t="shared" si="11"/>
        <v>0</v>
      </c>
    </row>
    <row r="188" spans="1:11" ht="22.5" customHeight="1" hidden="1">
      <c r="A188" s="77"/>
      <c r="B188" s="109">
        <v>3141</v>
      </c>
      <c r="C188" s="110" t="s">
        <v>65</v>
      </c>
      <c r="D188" s="76">
        <f t="shared" si="14"/>
        <v>0</v>
      </c>
      <c r="E188" s="76"/>
      <c r="F188" s="76"/>
      <c r="G188" s="188">
        <f t="shared" si="10"/>
        <v>0</v>
      </c>
      <c r="H188" s="76">
        <f t="shared" si="12"/>
        <v>0</v>
      </c>
      <c r="I188" s="76"/>
      <c r="J188" s="76"/>
      <c r="K188" s="188">
        <f t="shared" si="11"/>
        <v>0</v>
      </c>
    </row>
    <row r="189" spans="1:11" ht="21.75" customHeight="1" hidden="1">
      <c r="A189" s="77"/>
      <c r="B189" s="109">
        <v>3142</v>
      </c>
      <c r="C189" s="110" t="s">
        <v>66</v>
      </c>
      <c r="D189" s="76">
        <f t="shared" si="14"/>
        <v>0</v>
      </c>
      <c r="E189" s="76"/>
      <c r="F189" s="76"/>
      <c r="G189" s="188">
        <f t="shared" si="10"/>
        <v>0</v>
      </c>
      <c r="H189" s="76">
        <f t="shared" si="12"/>
        <v>0</v>
      </c>
      <c r="I189" s="76"/>
      <c r="J189" s="76"/>
      <c r="K189" s="188">
        <f t="shared" si="11"/>
        <v>0</v>
      </c>
    </row>
    <row r="190" spans="1:11" ht="23.25" customHeight="1" hidden="1">
      <c r="A190" s="77"/>
      <c r="B190" s="109">
        <v>3143</v>
      </c>
      <c r="C190" s="110" t="s">
        <v>67</v>
      </c>
      <c r="D190" s="76">
        <f t="shared" si="14"/>
        <v>0</v>
      </c>
      <c r="E190" s="76"/>
      <c r="F190" s="76"/>
      <c r="G190" s="188">
        <f t="shared" si="10"/>
        <v>0</v>
      </c>
      <c r="H190" s="76">
        <f t="shared" si="12"/>
        <v>0</v>
      </c>
      <c r="I190" s="76"/>
      <c r="J190" s="76"/>
      <c r="K190" s="188">
        <f t="shared" si="11"/>
        <v>0</v>
      </c>
    </row>
    <row r="191" spans="1:11" ht="21" hidden="1">
      <c r="A191" s="77"/>
      <c r="B191" s="109">
        <v>3150</v>
      </c>
      <c r="C191" s="110" t="s">
        <v>68</v>
      </c>
      <c r="D191" s="76">
        <f t="shared" si="14"/>
        <v>0</v>
      </c>
      <c r="E191" s="76"/>
      <c r="F191" s="76"/>
      <c r="G191" s="188">
        <f t="shared" si="10"/>
        <v>0</v>
      </c>
      <c r="H191" s="76">
        <f t="shared" si="12"/>
        <v>0</v>
      </c>
      <c r="I191" s="76"/>
      <c r="J191" s="76"/>
      <c r="K191" s="188">
        <f t="shared" si="11"/>
        <v>0</v>
      </c>
    </row>
    <row r="192" spans="1:11" ht="21" hidden="1">
      <c r="A192" s="77"/>
      <c r="B192" s="109">
        <v>3160</v>
      </c>
      <c r="C192" s="110" t="s">
        <v>69</v>
      </c>
      <c r="D192" s="76">
        <f t="shared" si="14"/>
        <v>0</v>
      </c>
      <c r="E192" s="76"/>
      <c r="F192" s="76"/>
      <c r="G192" s="188">
        <f t="shared" si="10"/>
        <v>0</v>
      </c>
      <c r="H192" s="76">
        <f t="shared" si="12"/>
        <v>0</v>
      </c>
      <c r="I192" s="76"/>
      <c r="J192" s="76"/>
      <c r="K192" s="188">
        <f t="shared" si="11"/>
        <v>0</v>
      </c>
    </row>
    <row r="193" spans="1:11" ht="14.25" customHeight="1" hidden="1">
      <c r="A193" s="77"/>
      <c r="B193" s="109">
        <v>3200</v>
      </c>
      <c r="C193" s="110" t="s">
        <v>70</v>
      </c>
      <c r="D193" s="76">
        <f t="shared" si="14"/>
        <v>0</v>
      </c>
      <c r="E193" s="76"/>
      <c r="F193" s="76"/>
      <c r="G193" s="188">
        <f t="shared" si="10"/>
        <v>0</v>
      </c>
      <c r="H193" s="76">
        <f t="shared" si="12"/>
        <v>0</v>
      </c>
      <c r="I193" s="76"/>
      <c r="J193" s="76"/>
      <c r="K193" s="188">
        <f t="shared" si="11"/>
        <v>0</v>
      </c>
    </row>
    <row r="194" spans="1:11" ht="32.25" customHeight="1" hidden="1">
      <c r="A194" s="77"/>
      <c r="B194" s="109">
        <v>3210</v>
      </c>
      <c r="C194" s="110" t="s">
        <v>71</v>
      </c>
      <c r="D194" s="76">
        <f t="shared" si="14"/>
        <v>0</v>
      </c>
      <c r="E194" s="76"/>
      <c r="F194" s="76"/>
      <c r="G194" s="188">
        <f t="shared" si="10"/>
        <v>0</v>
      </c>
      <c r="H194" s="76">
        <f t="shared" si="12"/>
        <v>0</v>
      </c>
      <c r="I194" s="76"/>
      <c r="J194" s="76"/>
      <c r="K194" s="188">
        <f t="shared" si="11"/>
        <v>0</v>
      </c>
    </row>
    <row r="195" spans="1:11" ht="32.25" customHeight="1" hidden="1">
      <c r="A195" s="77"/>
      <c r="B195" s="109">
        <v>3220</v>
      </c>
      <c r="C195" s="110" t="s">
        <v>72</v>
      </c>
      <c r="D195" s="76">
        <f t="shared" si="14"/>
        <v>0</v>
      </c>
      <c r="E195" s="76"/>
      <c r="F195" s="76"/>
      <c r="G195" s="188">
        <f t="shared" si="10"/>
        <v>0</v>
      </c>
      <c r="H195" s="76">
        <f t="shared" si="12"/>
        <v>0</v>
      </c>
      <c r="I195" s="76"/>
      <c r="J195" s="76"/>
      <c r="K195" s="188">
        <f t="shared" si="11"/>
        <v>0</v>
      </c>
    </row>
    <row r="196" spans="1:11" ht="36.75" customHeight="1" hidden="1">
      <c r="A196" s="77"/>
      <c r="B196" s="109">
        <v>3230</v>
      </c>
      <c r="C196" s="110" t="s">
        <v>73</v>
      </c>
      <c r="D196" s="76">
        <f t="shared" si="14"/>
        <v>0</v>
      </c>
      <c r="E196" s="76"/>
      <c r="F196" s="76"/>
      <c r="G196" s="188">
        <f t="shared" si="10"/>
        <v>0</v>
      </c>
      <c r="H196" s="76">
        <f t="shared" si="12"/>
        <v>0</v>
      </c>
      <c r="I196" s="76"/>
      <c r="J196" s="76"/>
      <c r="K196" s="188">
        <f t="shared" si="11"/>
        <v>0</v>
      </c>
    </row>
    <row r="197" spans="1:11" ht="24" customHeight="1" hidden="1">
      <c r="A197" s="77"/>
      <c r="B197" s="109">
        <v>3240</v>
      </c>
      <c r="C197" s="110" t="s">
        <v>74</v>
      </c>
      <c r="D197" s="76">
        <f t="shared" si="14"/>
        <v>0</v>
      </c>
      <c r="E197" s="76"/>
      <c r="F197" s="76"/>
      <c r="G197" s="188">
        <f t="shared" si="10"/>
        <v>0</v>
      </c>
      <c r="H197" s="76">
        <f t="shared" si="12"/>
        <v>0</v>
      </c>
      <c r="I197" s="76"/>
      <c r="J197" s="76"/>
      <c r="K197" s="188">
        <f t="shared" si="11"/>
        <v>0</v>
      </c>
    </row>
    <row r="198" spans="1:11" ht="15.75" customHeight="1">
      <c r="A198" s="77"/>
      <c r="B198" s="109">
        <v>9000</v>
      </c>
      <c r="C198" s="110" t="s">
        <v>75</v>
      </c>
      <c r="D198" s="76"/>
      <c r="E198" s="76"/>
      <c r="F198" s="76"/>
      <c r="G198" s="188"/>
      <c r="H198" s="76"/>
      <c r="I198" s="76"/>
      <c r="J198" s="76"/>
      <c r="K198" s="188"/>
    </row>
    <row r="199" spans="1:11" ht="12.75">
      <c r="A199" s="74"/>
      <c r="B199" s="74"/>
      <c r="C199" s="77" t="s">
        <v>18</v>
      </c>
      <c r="D199" s="76">
        <f>D143</f>
        <v>8141641.346</v>
      </c>
      <c r="E199" s="76">
        <f>E180</f>
        <v>119535</v>
      </c>
      <c r="F199" s="76">
        <f>F180</f>
        <v>119535</v>
      </c>
      <c r="G199" s="188">
        <f t="shared" si="10"/>
        <v>8261176.346</v>
      </c>
      <c r="H199" s="76">
        <f>H143</f>
        <v>7307230.012</v>
      </c>
      <c r="I199" s="76">
        <f>I180</f>
        <v>124747</v>
      </c>
      <c r="J199" s="76">
        <f>J180</f>
        <v>124747</v>
      </c>
      <c r="K199" s="188">
        <f t="shared" si="11"/>
        <v>7431977.012</v>
      </c>
    </row>
    <row r="200" ht="15">
      <c r="A200" s="3"/>
    </row>
    <row r="201" spans="1:15" ht="15">
      <c r="A201" s="272" t="s">
        <v>251</v>
      </c>
      <c r="B201" s="272"/>
      <c r="C201" s="272"/>
      <c r="D201" s="272"/>
      <c r="E201" s="272"/>
      <c r="F201" s="272"/>
      <c r="G201" s="272"/>
      <c r="H201" s="272"/>
      <c r="I201" s="272"/>
      <c r="J201" s="272"/>
      <c r="K201" s="22"/>
      <c r="L201" s="22"/>
      <c r="M201" s="22"/>
      <c r="N201" s="22"/>
      <c r="O201" s="22"/>
    </row>
    <row r="202" spans="1:10" ht="13.5">
      <c r="A202" s="64"/>
      <c r="B202" s="64"/>
      <c r="C202" s="64"/>
      <c r="D202" s="64"/>
      <c r="E202" s="64"/>
      <c r="F202" s="64"/>
      <c r="G202" s="64"/>
      <c r="H202" s="64"/>
      <c r="I202" s="64"/>
      <c r="J202" s="143" t="s">
        <v>145</v>
      </c>
    </row>
    <row r="203" spans="1:11" ht="12.75">
      <c r="A203" s="273" t="s">
        <v>2</v>
      </c>
      <c r="B203" s="262" t="s">
        <v>77</v>
      </c>
      <c r="C203" s="262" t="s">
        <v>4</v>
      </c>
      <c r="D203" s="262" t="s">
        <v>160</v>
      </c>
      <c r="E203" s="262"/>
      <c r="F203" s="262"/>
      <c r="G203" s="262"/>
      <c r="H203" s="262" t="s">
        <v>224</v>
      </c>
      <c r="I203" s="262"/>
      <c r="J203" s="262"/>
      <c r="K203" s="262"/>
    </row>
    <row r="204" spans="1:11" ht="22.5" customHeight="1">
      <c r="A204" s="273"/>
      <c r="B204" s="262"/>
      <c r="C204" s="262"/>
      <c r="D204" s="102" t="s">
        <v>5</v>
      </c>
      <c r="E204" s="262" t="s">
        <v>19</v>
      </c>
      <c r="F204" s="276" t="s">
        <v>8</v>
      </c>
      <c r="G204" s="102" t="s">
        <v>9</v>
      </c>
      <c r="H204" s="102" t="s">
        <v>5</v>
      </c>
      <c r="I204" s="262" t="s">
        <v>19</v>
      </c>
      <c r="J204" s="276" t="s">
        <v>8</v>
      </c>
      <c r="K204" s="102" t="s">
        <v>9</v>
      </c>
    </row>
    <row r="205" spans="1:11" ht="12.75">
      <c r="A205" s="273"/>
      <c r="B205" s="262"/>
      <c r="C205" s="262"/>
      <c r="D205" s="102" t="s">
        <v>6</v>
      </c>
      <c r="E205" s="262"/>
      <c r="F205" s="276"/>
      <c r="G205" s="102" t="s">
        <v>10</v>
      </c>
      <c r="H205" s="102" t="s">
        <v>6</v>
      </c>
      <c r="I205" s="262"/>
      <c r="J205" s="276"/>
      <c r="K205" s="102" t="s">
        <v>11</v>
      </c>
    </row>
    <row r="206" spans="1:11" ht="12.75">
      <c r="A206" s="102">
        <v>1</v>
      </c>
      <c r="B206" s="74">
        <v>2</v>
      </c>
      <c r="C206" s="74">
        <v>3</v>
      </c>
      <c r="D206" s="74">
        <v>4</v>
      </c>
      <c r="E206" s="74">
        <v>5</v>
      </c>
      <c r="F206" s="74">
        <v>6</v>
      </c>
      <c r="G206" s="74">
        <v>7</v>
      </c>
      <c r="H206" s="74">
        <v>8</v>
      </c>
      <c r="I206" s="74">
        <v>9</v>
      </c>
      <c r="J206" s="74">
        <v>10</v>
      </c>
      <c r="K206" s="74">
        <v>11</v>
      </c>
    </row>
    <row r="207" spans="1:11" ht="12.75">
      <c r="A207" s="77"/>
      <c r="B207" s="103"/>
      <c r="C207" s="77" t="s">
        <v>78</v>
      </c>
      <c r="D207" s="77"/>
      <c r="E207" s="77"/>
      <c r="F207" s="77"/>
      <c r="G207" s="77"/>
      <c r="H207" s="77"/>
      <c r="I207" s="77"/>
      <c r="J207" s="77"/>
      <c r="K207" s="77"/>
    </row>
    <row r="208" spans="1:11" ht="12.75">
      <c r="A208" s="74"/>
      <c r="B208" s="74"/>
      <c r="C208" s="77" t="s">
        <v>18</v>
      </c>
      <c r="D208" s="86"/>
      <c r="E208" s="86"/>
      <c r="F208" s="86"/>
      <c r="G208" s="86"/>
      <c r="H208" s="86"/>
      <c r="I208" s="86"/>
      <c r="J208" s="86"/>
      <c r="K208" s="86"/>
    </row>
    <row r="209" ht="15" hidden="1">
      <c r="A209" s="3"/>
    </row>
    <row r="210" spans="1:15" ht="15">
      <c r="A210" s="327" t="s">
        <v>204</v>
      </c>
      <c r="B210" s="327"/>
      <c r="C210" s="327"/>
      <c r="D210" s="327"/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22"/>
    </row>
    <row r="211" spans="1:15" ht="15">
      <c r="A211" s="327" t="s">
        <v>225</v>
      </c>
      <c r="B211" s="327"/>
      <c r="C211" s="327"/>
      <c r="D211" s="327"/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22"/>
    </row>
    <row r="212" spans="1:14" ht="13.5" hidden="1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143" t="s">
        <v>145</v>
      </c>
    </row>
    <row r="213" spans="1:14" ht="12.75" customHeight="1">
      <c r="A213" s="273" t="s">
        <v>2</v>
      </c>
      <c r="B213" s="376" t="s">
        <v>205</v>
      </c>
      <c r="C213" s="262" t="s">
        <v>220</v>
      </c>
      <c r="D213" s="262"/>
      <c r="E213" s="262"/>
      <c r="F213" s="262"/>
      <c r="G213" s="262" t="s">
        <v>218</v>
      </c>
      <c r="H213" s="262"/>
      <c r="I213" s="262"/>
      <c r="J213" s="262"/>
      <c r="K213" s="262" t="s">
        <v>223</v>
      </c>
      <c r="L213" s="262"/>
      <c r="M213" s="262"/>
      <c r="N213" s="262"/>
    </row>
    <row r="214" spans="1:14" ht="12.75" customHeight="1">
      <c r="A214" s="273"/>
      <c r="B214" s="377"/>
      <c r="C214" s="102" t="s">
        <v>5</v>
      </c>
      <c r="D214" s="262" t="s">
        <v>19</v>
      </c>
      <c r="E214" s="276" t="s">
        <v>8</v>
      </c>
      <c r="F214" s="102" t="s">
        <v>9</v>
      </c>
      <c r="G214" s="102" t="s">
        <v>5</v>
      </c>
      <c r="H214" s="262" t="s">
        <v>19</v>
      </c>
      <c r="I214" s="276" t="s">
        <v>8</v>
      </c>
      <c r="J214" s="102" t="s">
        <v>9</v>
      </c>
      <c r="K214" s="102" t="s">
        <v>5</v>
      </c>
      <c r="L214" s="381" t="s">
        <v>19</v>
      </c>
      <c r="M214" s="276" t="s">
        <v>8</v>
      </c>
      <c r="N214" s="102" t="s">
        <v>9</v>
      </c>
    </row>
    <row r="215" spans="1:14" ht="22.5" customHeight="1">
      <c r="A215" s="273"/>
      <c r="B215" s="378"/>
      <c r="C215" s="102" t="s">
        <v>6</v>
      </c>
      <c r="D215" s="262"/>
      <c r="E215" s="276"/>
      <c r="F215" s="102" t="s">
        <v>79</v>
      </c>
      <c r="G215" s="102" t="s">
        <v>6</v>
      </c>
      <c r="H215" s="262"/>
      <c r="I215" s="276"/>
      <c r="J215" s="102" t="s">
        <v>80</v>
      </c>
      <c r="K215" s="102" t="s">
        <v>6</v>
      </c>
      <c r="L215" s="381"/>
      <c r="M215" s="276"/>
      <c r="N215" s="102" t="s">
        <v>81</v>
      </c>
    </row>
    <row r="216" spans="1:14" ht="12.75">
      <c r="A216" s="102">
        <v>1</v>
      </c>
      <c r="B216" s="74">
        <v>2</v>
      </c>
      <c r="C216" s="74">
        <v>3</v>
      </c>
      <c r="D216" s="74">
        <v>4</v>
      </c>
      <c r="E216" s="74">
        <v>5</v>
      </c>
      <c r="F216" s="74">
        <v>6</v>
      </c>
      <c r="G216" s="74">
        <v>7</v>
      </c>
      <c r="H216" s="74">
        <v>8</v>
      </c>
      <c r="I216" s="74">
        <v>9</v>
      </c>
      <c r="J216" s="74">
        <v>10</v>
      </c>
      <c r="K216" s="74">
        <v>11</v>
      </c>
      <c r="L216" s="107">
        <v>12</v>
      </c>
      <c r="M216" s="74">
        <v>13</v>
      </c>
      <c r="N216" s="74">
        <v>14</v>
      </c>
    </row>
    <row r="217" spans="1:14" ht="15.75" customHeight="1">
      <c r="A217" s="270" t="s">
        <v>221</v>
      </c>
      <c r="B217" s="271"/>
      <c r="C217" s="98">
        <f>D27</f>
        <v>5396536.13</v>
      </c>
      <c r="D217" s="99">
        <f aca="true" t="shared" si="15" ref="D217:N217">E27</f>
        <v>307208</v>
      </c>
      <c r="E217" s="98">
        <f t="shared" si="15"/>
        <v>0</v>
      </c>
      <c r="F217" s="98">
        <f t="shared" si="15"/>
        <v>5703744.13</v>
      </c>
      <c r="G217" s="99">
        <f t="shared" si="15"/>
        <v>6971400</v>
      </c>
      <c r="H217" s="98">
        <f t="shared" si="15"/>
        <v>199500</v>
      </c>
      <c r="I217" s="98">
        <f t="shared" si="15"/>
        <v>199500</v>
      </c>
      <c r="J217" s="99">
        <f t="shared" si="15"/>
        <v>7170900</v>
      </c>
      <c r="K217" s="99">
        <f t="shared" si="15"/>
        <v>7431553</v>
      </c>
      <c r="L217" s="133">
        <f t="shared" si="15"/>
        <v>113670</v>
      </c>
      <c r="M217" s="123">
        <f t="shared" si="15"/>
        <v>113600</v>
      </c>
      <c r="N217" s="134">
        <f t="shared" si="15"/>
        <v>7545223</v>
      </c>
    </row>
    <row r="218" spans="1:14" ht="73.5" customHeight="1">
      <c r="A218" s="268" t="s">
        <v>226</v>
      </c>
      <c r="B218" s="269"/>
      <c r="C218" s="98">
        <f aca="true" t="shared" si="16" ref="C218:N218">C217</f>
        <v>5396536.13</v>
      </c>
      <c r="D218" s="99">
        <f t="shared" si="16"/>
        <v>307208</v>
      </c>
      <c r="E218" s="98">
        <f t="shared" si="16"/>
        <v>0</v>
      </c>
      <c r="F218" s="98">
        <f t="shared" si="16"/>
        <v>5703744.13</v>
      </c>
      <c r="G218" s="99">
        <f t="shared" si="16"/>
        <v>6971400</v>
      </c>
      <c r="H218" s="98">
        <f t="shared" si="16"/>
        <v>199500</v>
      </c>
      <c r="I218" s="98">
        <f t="shared" si="16"/>
        <v>199500</v>
      </c>
      <c r="J218" s="99">
        <f t="shared" si="16"/>
        <v>7170900</v>
      </c>
      <c r="K218" s="99">
        <f t="shared" si="16"/>
        <v>7431553</v>
      </c>
      <c r="L218" s="133">
        <f t="shared" si="16"/>
        <v>113670</v>
      </c>
      <c r="M218" s="123">
        <f t="shared" si="16"/>
        <v>113600</v>
      </c>
      <c r="N218" s="134">
        <f t="shared" si="16"/>
        <v>7545223</v>
      </c>
    </row>
    <row r="219" spans="1:14" ht="12.75">
      <c r="A219" s="74"/>
      <c r="B219" s="75" t="s">
        <v>18</v>
      </c>
      <c r="C219" s="105">
        <f>C217</f>
        <v>5396536.13</v>
      </c>
      <c r="D219" s="131">
        <f>D217</f>
        <v>307208</v>
      </c>
      <c r="E219" s="105">
        <f>E217</f>
        <v>0</v>
      </c>
      <c r="F219" s="105">
        <f>F217</f>
        <v>5703744.13</v>
      </c>
      <c r="G219" s="131">
        <f>G218</f>
        <v>6971400</v>
      </c>
      <c r="H219" s="105">
        <f aca="true" t="shared" si="17" ref="H219:N219">H217</f>
        <v>199500</v>
      </c>
      <c r="I219" s="105">
        <f t="shared" si="17"/>
        <v>199500</v>
      </c>
      <c r="J219" s="131">
        <f t="shared" si="17"/>
        <v>7170900</v>
      </c>
      <c r="K219" s="131">
        <f t="shared" si="17"/>
        <v>7431553</v>
      </c>
      <c r="L219" s="135">
        <f t="shared" si="17"/>
        <v>113670</v>
      </c>
      <c r="M219" s="132">
        <f t="shared" si="17"/>
        <v>113600</v>
      </c>
      <c r="N219" s="136">
        <f t="shared" si="17"/>
        <v>7545223</v>
      </c>
    </row>
    <row r="220" ht="12.75" hidden="1">
      <c r="A220" s="4"/>
    </row>
    <row r="221" ht="15" hidden="1">
      <c r="A221" s="3"/>
    </row>
    <row r="222" spans="1:15" ht="15">
      <c r="A222" s="272" t="s">
        <v>252</v>
      </c>
      <c r="B222" s="272"/>
      <c r="C222" s="272"/>
      <c r="D222" s="272"/>
      <c r="E222" s="272"/>
      <c r="F222" s="272"/>
      <c r="G222" s="272"/>
      <c r="H222" s="272"/>
      <c r="I222" s="272"/>
      <c r="J222" s="272"/>
      <c r="K222" s="22"/>
      <c r="L222" s="22"/>
      <c r="M222" s="22"/>
      <c r="N222" s="22"/>
      <c r="O222" s="22"/>
    </row>
    <row r="223" spans="1:10" ht="13.5">
      <c r="A223" s="64"/>
      <c r="B223" s="64"/>
      <c r="C223" s="64"/>
      <c r="D223" s="64"/>
      <c r="E223" s="64"/>
      <c r="F223" s="64"/>
      <c r="G223" s="64"/>
      <c r="H223" s="64"/>
      <c r="I223" s="64"/>
      <c r="J223" s="143" t="s">
        <v>145</v>
      </c>
    </row>
    <row r="224" spans="1:10" ht="12.75">
      <c r="A224" s="273" t="s">
        <v>2</v>
      </c>
      <c r="B224" s="376" t="s">
        <v>205</v>
      </c>
      <c r="C224" s="262" t="s">
        <v>160</v>
      </c>
      <c r="D224" s="262"/>
      <c r="E224" s="262"/>
      <c r="F224" s="262"/>
      <c r="G224" s="262" t="s">
        <v>224</v>
      </c>
      <c r="H224" s="262"/>
      <c r="I224" s="262"/>
      <c r="J224" s="262"/>
    </row>
    <row r="225" spans="1:10" ht="12.75">
      <c r="A225" s="273"/>
      <c r="B225" s="377"/>
      <c r="C225" s="379" t="s">
        <v>86</v>
      </c>
      <c r="D225" s="262" t="s">
        <v>19</v>
      </c>
      <c r="E225" s="276" t="s">
        <v>8</v>
      </c>
      <c r="F225" s="102" t="s">
        <v>9</v>
      </c>
      <c r="G225" s="379" t="s">
        <v>86</v>
      </c>
      <c r="H225" s="262" t="s">
        <v>19</v>
      </c>
      <c r="I225" s="276" t="s">
        <v>8</v>
      </c>
      <c r="J225" s="102" t="s">
        <v>9</v>
      </c>
    </row>
    <row r="226" spans="1:10" ht="33.75" customHeight="1">
      <c r="A226" s="273"/>
      <c r="B226" s="378"/>
      <c r="C226" s="380"/>
      <c r="D226" s="262"/>
      <c r="E226" s="276"/>
      <c r="F226" s="102" t="s">
        <v>79</v>
      </c>
      <c r="G226" s="380"/>
      <c r="H226" s="262"/>
      <c r="I226" s="276"/>
      <c r="J226" s="102" t="s">
        <v>80</v>
      </c>
    </row>
    <row r="227" spans="1:10" ht="12.75">
      <c r="A227" s="102">
        <v>1</v>
      </c>
      <c r="B227" s="74">
        <v>2</v>
      </c>
      <c r="C227" s="74">
        <v>3</v>
      </c>
      <c r="D227" s="74">
        <v>4</v>
      </c>
      <c r="E227" s="74">
        <v>5</v>
      </c>
      <c r="F227" s="74">
        <v>6</v>
      </c>
      <c r="G227" s="74">
        <v>7</v>
      </c>
      <c r="H227" s="74">
        <v>8</v>
      </c>
      <c r="I227" s="74">
        <v>9</v>
      </c>
      <c r="J227" s="74">
        <v>10</v>
      </c>
    </row>
    <row r="228" spans="1:10" ht="12.75">
      <c r="A228" s="270" t="s">
        <v>221</v>
      </c>
      <c r="B228" s="271"/>
      <c r="C228" s="99">
        <f>D50</f>
        <v>8141641</v>
      </c>
      <c r="D228" s="99">
        <v>119535</v>
      </c>
      <c r="E228" s="99">
        <v>119535</v>
      </c>
      <c r="F228" s="137">
        <f>G50</f>
        <v>8272361</v>
      </c>
      <c r="G228" s="99">
        <f>H50</f>
        <v>7307230.012</v>
      </c>
      <c r="H228" s="99">
        <v>124747</v>
      </c>
      <c r="I228" s="99">
        <v>124747</v>
      </c>
      <c r="J228" s="138">
        <f>G228+H228</f>
        <v>7431977.012</v>
      </c>
    </row>
    <row r="229" spans="1:10" ht="69" customHeight="1">
      <c r="A229" s="268" t="s">
        <v>226</v>
      </c>
      <c r="B229" s="269"/>
      <c r="C229" s="99">
        <f aca="true" t="shared" si="18" ref="C229:J229">C228</f>
        <v>8141641</v>
      </c>
      <c r="D229" s="99">
        <f t="shared" si="18"/>
        <v>119535</v>
      </c>
      <c r="E229" s="99">
        <f t="shared" si="18"/>
        <v>119535</v>
      </c>
      <c r="F229" s="137">
        <f t="shared" si="18"/>
        <v>8272361</v>
      </c>
      <c r="G229" s="99">
        <f t="shared" si="18"/>
        <v>7307230.012</v>
      </c>
      <c r="H229" s="99">
        <v>124747</v>
      </c>
      <c r="I229" s="99">
        <v>124747</v>
      </c>
      <c r="J229" s="138">
        <f t="shared" si="18"/>
        <v>7431977.012</v>
      </c>
    </row>
    <row r="230" spans="1:10" ht="12.75">
      <c r="A230" s="74"/>
      <c r="B230" s="75" t="s">
        <v>18</v>
      </c>
      <c r="C230" s="131">
        <f aca="true" t="shared" si="19" ref="C230:J230">C228</f>
        <v>8141641</v>
      </c>
      <c r="D230" s="131">
        <f t="shared" si="19"/>
        <v>119535</v>
      </c>
      <c r="E230" s="131">
        <f t="shared" si="19"/>
        <v>119535</v>
      </c>
      <c r="F230" s="139">
        <f t="shared" si="19"/>
        <v>8272361</v>
      </c>
      <c r="G230" s="131">
        <f t="shared" si="19"/>
        <v>7307230.012</v>
      </c>
      <c r="H230" s="131">
        <f t="shared" si="19"/>
        <v>124747</v>
      </c>
      <c r="I230" s="131">
        <f t="shared" si="19"/>
        <v>124747</v>
      </c>
      <c r="J230" s="139">
        <f t="shared" si="19"/>
        <v>7431977.012</v>
      </c>
    </row>
    <row r="231" ht="15">
      <c r="A231" s="15"/>
    </row>
    <row r="232" spans="1:15" ht="15">
      <c r="A232" s="327" t="s">
        <v>206</v>
      </c>
      <c r="B232" s="327"/>
      <c r="C232" s="327"/>
      <c r="D232" s="327"/>
      <c r="E232" s="327"/>
      <c r="F232" s="327"/>
      <c r="G232" s="327"/>
      <c r="H232" s="327"/>
      <c r="I232" s="327"/>
      <c r="J232" s="327"/>
      <c r="K232" s="327"/>
      <c r="L232" s="327"/>
      <c r="M232" s="327"/>
      <c r="N232" s="22"/>
      <c r="O232" s="22"/>
    </row>
    <row r="233" spans="1:14" ht="15">
      <c r="A233" s="327" t="s">
        <v>227</v>
      </c>
      <c r="B233" s="327"/>
      <c r="C233" s="327"/>
      <c r="D233" s="327"/>
      <c r="E233" s="327"/>
      <c r="F233" s="327"/>
      <c r="G233" s="327"/>
      <c r="H233" s="327"/>
      <c r="I233" s="327"/>
      <c r="J233" s="327"/>
      <c r="K233" s="327"/>
      <c r="L233" s="327"/>
      <c r="M233" s="327"/>
      <c r="N233" s="22"/>
    </row>
    <row r="234" ht="15" hidden="1">
      <c r="A234" s="1" t="s">
        <v>82</v>
      </c>
    </row>
    <row r="235" spans="1:13" ht="24" customHeight="1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5" t="s">
        <v>145</v>
      </c>
    </row>
    <row r="236" spans="1:13" ht="13.5">
      <c r="A236" s="281" t="s">
        <v>166</v>
      </c>
      <c r="B236" s="281" t="s">
        <v>83</v>
      </c>
      <c r="C236" s="281" t="s">
        <v>84</v>
      </c>
      <c r="D236" s="281" t="s">
        <v>85</v>
      </c>
      <c r="E236" s="281" t="s">
        <v>217</v>
      </c>
      <c r="F236" s="281"/>
      <c r="G236" s="281"/>
      <c r="H236" s="281" t="s">
        <v>228</v>
      </c>
      <c r="I236" s="281"/>
      <c r="J236" s="281"/>
      <c r="K236" s="281" t="s">
        <v>223</v>
      </c>
      <c r="L236" s="281"/>
      <c r="M236" s="281"/>
    </row>
    <row r="237" spans="1:13" ht="41.25">
      <c r="A237" s="281"/>
      <c r="B237" s="281"/>
      <c r="C237" s="281"/>
      <c r="D237" s="281"/>
      <c r="E237" s="62" t="s">
        <v>86</v>
      </c>
      <c r="F237" s="62" t="s">
        <v>19</v>
      </c>
      <c r="G237" s="62" t="s">
        <v>192</v>
      </c>
      <c r="H237" s="62" t="s">
        <v>86</v>
      </c>
      <c r="I237" s="62" t="s">
        <v>19</v>
      </c>
      <c r="J237" s="62" t="s">
        <v>193</v>
      </c>
      <c r="K237" s="62" t="s">
        <v>86</v>
      </c>
      <c r="L237" s="62" t="s">
        <v>19</v>
      </c>
      <c r="M237" s="62" t="s">
        <v>194</v>
      </c>
    </row>
    <row r="238" spans="1:13" ht="13.5">
      <c r="A238" s="62">
        <v>1</v>
      </c>
      <c r="B238" s="62">
        <v>2</v>
      </c>
      <c r="C238" s="62">
        <v>3</v>
      </c>
      <c r="D238" s="62">
        <v>4</v>
      </c>
      <c r="E238" s="62">
        <v>5</v>
      </c>
      <c r="F238" s="62">
        <v>6</v>
      </c>
      <c r="G238" s="62">
        <v>7</v>
      </c>
      <c r="H238" s="62">
        <v>8</v>
      </c>
      <c r="I238" s="62">
        <v>9</v>
      </c>
      <c r="J238" s="62">
        <v>10</v>
      </c>
      <c r="K238" s="62">
        <v>11</v>
      </c>
      <c r="L238" s="73">
        <v>12</v>
      </c>
      <c r="M238" s="73">
        <v>13</v>
      </c>
    </row>
    <row r="239" spans="1:13" ht="13.5">
      <c r="A239" s="69"/>
      <c r="B239" s="101" t="s">
        <v>87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</row>
    <row r="240" spans="1:13" ht="33" customHeight="1">
      <c r="A240" s="81">
        <v>1</v>
      </c>
      <c r="B240" s="78" t="s">
        <v>229</v>
      </c>
      <c r="C240" s="79" t="s">
        <v>88</v>
      </c>
      <c r="D240" s="79" t="s">
        <v>231</v>
      </c>
      <c r="E240" s="82">
        <v>1</v>
      </c>
      <c r="F240" s="83"/>
      <c r="G240" s="82">
        <f>E240</f>
        <v>1</v>
      </c>
      <c r="H240" s="82">
        <v>1</v>
      </c>
      <c r="I240" s="82"/>
      <c r="J240" s="82">
        <f>H240</f>
        <v>1</v>
      </c>
      <c r="K240" s="82">
        <v>1</v>
      </c>
      <c r="L240" s="84"/>
      <c r="M240" s="85">
        <f>K240</f>
        <v>1</v>
      </c>
    </row>
    <row r="241" spans="1:13" ht="34.5" customHeight="1">
      <c r="A241" s="86">
        <v>2</v>
      </c>
      <c r="B241" s="78" t="s">
        <v>230</v>
      </c>
      <c r="C241" s="79" t="s">
        <v>88</v>
      </c>
      <c r="D241" s="79" t="s">
        <v>231</v>
      </c>
      <c r="E241" s="82">
        <v>28</v>
      </c>
      <c r="F241" s="83"/>
      <c r="G241" s="82">
        <f aca="true" t="shared" si="20" ref="G241:G256">E241</f>
        <v>28</v>
      </c>
      <c r="H241" s="82">
        <v>28</v>
      </c>
      <c r="I241" s="82"/>
      <c r="J241" s="82">
        <f aca="true" t="shared" si="21" ref="J241:J256">H241</f>
        <v>28</v>
      </c>
      <c r="K241" s="82">
        <v>28</v>
      </c>
      <c r="L241" s="84"/>
      <c r="M241" s="85">
        <f aca="true" t="shared" si="22" ref="M241:M256">K241</f>
        <v>28</v>
      </c>
    </row>
    <row r="242" spans="1:13" ht="45" customHeight="1">
      <c r="A242" s="86">
        <v>3</v>
      </c>
      <c r="B242" s="78" t="s">
        <v>232</v>
      </c>
      <c r="C242" s="79" t="s">
        <v>88</v>
      </c>
      <c r="D242" s="79" t="s">
        <v>231</v>
      </c>
      <c r="E242" s="82">
        <v>1</v>
      </c>
      <c r="F242" s="83"/>
      <c r="G242" s="82">
        <f t="shared" si="20"/>
        <v>1</v>
      </c>
      <c r="H242" s="82">
        <v>1</v>
      </c>
      <c r="I242" s="82"/>
      <c r="J242" s="82">
        <f t="shared" si="21"/>
        <v>1</v>
      </c>
      <c r="K242" s="82">
        <v>1</v>
      </c>
      <c r="L242" s="84"/>
      <c r="M242" s="85">
        <f t="shared" si="22"/>
        <v>1</v>
      </c>
    </row>
    <row r="243" spans="1:13" ht="43.5" customHeight="1">
      <c r="A243" s="86">
        <v>4</v>
      </c>
      <c r="B243" s="78" t="s">
        <v>233</v>
      </c>
      <c r="C243" s="79" t="s">
        <v>88</v>
      </c>
      <c r="D243" s="79" t="s">
        <v>231</v>
      </c>
      <c r="E243" s="82">
        <v>1</v>
      </c>
      <c r="F243" s="83"/>
      <c r="G243" s="82">
        <f t="shared" si="20"/>
        <v>1</v>
      </c>
      <c r="H243" s="82">
        <v>0</v>
      </c>
      <c r="I243" s="82"/>
      <c r="J243" s="82">
        <f t="shared" si="21"/>
        <v>0</v>
      </c>
      <c r="K243" s="82">
        <v>0</v>
      </c>
      <c r="L243" s="84"/>
      <c r="M243" s="85">
        <f t="shared" si="22"/>
        <v>0</v>
      </c>
    </row>
    <row r="244" spans="1:13" ht="27" customHeight="1">
      <c r="A244" s="86">
        <v>5</v>
      </c>
      <c r="B244" s="78" t="s">
        <v>234</v>
      </c>
      <c r="C244" s="79" t="s">
        <v>88</v>
      </c>
      <c r="D244" s="79" t="s">
        <v>231</v>
      </c>
      <c r="E244" s="82">
        <v>24.5</v>
      </c>
      <c r="F244" s="83"/>
      <c r="G244" s="82">
        <f t="shared" si="20"/>
        <v>24.5</v>
      </c>
      <c r="H244" s="82">
        <v>23.5</v>
      </c>
      <c r="I244" s="82"/>
      <c r="J244" s="82">
        <f t="shared" si="21"/>
        <v>23.5</v>
      </c>
      <c r="K244" s="82">
        <v>23</v>
      </c>
      <c r="L244" s="84"/>
      <c r="M244" s="85">
        <f t="shared" si="22"/>
        <v>23</v>
      </c>
    </row>
    <row r="245" spans="1:13" ht="59.25" customHeight="1">
      <c r="A245" s="86">
        <v>6</v>
      </c>
      <c r="B245" s="78" t="s">
        <v>235</v>
      </c>
      <c r="C245" s="79" t="s">
        <v>88</v>
      </c>
      <c r="D245" s="79" t="s">
        <v>231</v>
      </c>
      <c r="E245" s="82">
        <v>11.5</v>
      </c>
      <c r="F245" s="87"/>
      <c r="G245" s="82">
        <f t="shared" si="20"/>
        <v>11.5</v>
      </c>
      <c r="H245" s="82">
        <v>0</v>
      </c>
      <c r="I245" s="82"/>
      <c r="J245" s="82">
        <f t="shared" si="21"/>
        <v>0</v>
      </c>
      <c r="K245" s="82">
        <v>0</v>
      </c>
      <c r="L245" s="84"/>
      <c r="M245" s="85">
        <f t="shared" si="22"/>
        <v>0</v>
      </c>
    </row>
    <row r="246" spans="1:13" ht="27" customHeight="1">
      <c r="A246" s="86">
        <v>7</v>
      </c>
      <c r="B246" s="78" t="s">
        <v>236</v>
      </c>
      <c r="C246" s="79" t="s">
        <v>88</v>
      </c>
      <c r="D246" s="79" t="s">
        <v>231</v>
      </c>
      <c r="E246" s="82">
        <v>6.75</v>
      </c>
      <c r="F246" s="87"/>
      <c r="G246" s="82">
        <f t="shared" si="20"/>
        <v>6.75</v>
      </c>
      <c r="H246" s="82">
        <v>0</v>
      </c>
      <c r="I246" s="88"/>
      <c r="J246" s="82">
        <f t="shared" si="21"/>
        <v>0</v>
      </c>
      <c r="K246" s="152">
        <v>0</v>
      </c>
      <c r="L246" s="84"/>
      <c r="M246" s="85">
        <f t="shared" si="22"/>
        <v>0</v>
      </c>
    </row>
    <row r="247" spans="1:13" ht="12.75">
      <c r="A247" s="75"/>
      <c r="B247" s="75" t="s">
        <v>89</v>
      </c>
      <c r="C247" s="75"/>
      <c r="D247" s="75"/>
      <c r="E247" s="83"/>
      <c r="F247" s="87"/>
      <c r="G247" s="82"/>
      <c r="H247" s="87"/>
      <c r="I247" s="87"/>
      <c r="J247" s="82"/>
      <c r="K247" s="87"/>
      <c r="L247" s="84"/>
      <c r="M247" s="85"/>
    </row>
    <row r="248" spans="1:13" ht="51">
      <c r="A248" s="86">
        <v>1</v>
      </c>
      <c r="B248" s="80" t="s">
        <v>237</v>
      </c>
      <c r="C248" s="79" t="s">
        <v>88</v>
      </c>
      <c r="D248" s="78" t="s">
        <v>238</v>
      </c>
      <c r="E248" s="89">
        <v>1.5</v>
      </c>
      <c r="F248" s="90"/>
      <c r="G248" s="82">
        <f t="shared" si="20"/>
        <v>1.5</v>
      </c>
      <c r="H248" s="90">
        <v>1.6</v>
      </c>
      <c r="I248" s="90"/>
      <c r="J248" s="82">
        <f t="shared" si="21"/>
        <v>1.6</v>
      </c>
      <c r="K248" s="90">
        <v>2.3</v>
      </c>
      <c r="L248" s="84"/>
      <c r="M248" s="85">
        <f t="shared" si="22"/>
        <v>2.3</v>
      </c>
    </row>
    <row r="249" spans="1:13" ht="51">
      <c r="A249" s="86">
        <v>2</v>
      </c>
      <c r="B249" s="80" t="s">
        <v>239</v>
      </c>
      <c r="C249" s="79" t="s">
        <v>88</v>
      </c>
      <c r="D249" s="78" t="s">
        <v>238</v>
      </c>
      <c r="E249" s="89">
        <v>7.2</v>
      </c>
      <c r="F249" s="90"/>
      <c r="G249" s="82">
        <f t="shared" si="20"/>
        <v>7.2</v>
      </c>
      <c r="H249" s="90">
        <v>7.3</v>
      </c>
      <c r="I249" s="90"/>
      <c r="J249" s="82">
        <f t="shared" si="21"/>
        <v>7.3</v>
      </c>
      <c r="K249" s="90">
        <v>10.8</v>
      </c>
      <c r="L249" s="84"/>
      <c r="M249" s="85">
        <f t="shared" si="22"/>
        <v>10.8</v>
      </c>
    </row>
    <row r="250" spans="1:13" ht="40.5">
      <c r="A250" s="86">
        <v>3</v>
      </c>
      <c r="B250" s="80" t="s">
        <v>241</v>
      </c>
      <c r="C250" s="79" t="s">
        <v>240</v>
      </c>
      <c r="D250" s="78" t="s">
        <v>231</v>
      </c>
      <c r="E250" s="89">
        <v>43</v>
      </c>
      <c r="F250" s="90"/>
      <c r="G250" s="82">
        <v>43</v>
      </c>
      <c r="H250" s="90">
        <v>44</v>
      </c>
      <c r="I250" s="90"/>
      <c r="J250" s="82">
        <v>44</v>
      </c>
      <c r="K250" s="90">
        <v>65</v>
      </c>
      <c r="L250" s="84"/>
      <c r="M250" s="85">
        <v>65</v>
      </c>
    </row>
    <row r="251" spans="1:13" ht="51">
      <c r="A251" s="86">
        <v>4</v>
      </c>
      <c r="B251" s="80" t="s">
        <v>242</v>
      </c>
      <c r="C251" s="79" t="s">
        <v>240</v>
      </c>
      <c r="D251" s="78" t="s">
        <v>231</v>
      </c>
      <c r="E251" s="89">
        <v>43</v>
      </c>
      <c r="F251" s="90"/>
      <c r="G251" s="82">
        <f t="shared" si="20"/>
        <v>43</v>
      </c>
      <c r="H251" s="90">
        <v>44</v>
      </c>
      <c r="I251" s="90"/>
      <c r="J251" s="82">
        <f t="shared" si="21"/>
        <v>44</v>
      </c>
      <c r="K251" s="90">
        <v>65</v>
      </c>
      <c r="L251" s="84"/>
      <c r="M251" s="85">
        <f t="shared" si="22"/>
        <v>65</v>
      </c>
    </row>
    <row r="252" spans="1:13" ht="12.75">
      <c r="A252" s="75"/>
      <c r="B252" s="75" t="s">
        <v>90</v>
      </c>
      <c r="C252" s="75"/>
      <c r="D252" s="75"/>
      <c r="E252" s="87"/>
      <c r="F252" s="87"/>
      <c r="G252" s="82"/>
      <c r="H252" s="83"/>
      <c r="I252" s="87"/>
      <c r="J252" s="82"/>
      <c r="K252" s="87"/>
      <c r="L252" s="84"/>
      <c r="M252" s="85"/>
    </row>
    <row r="253" spans="1:13" ht="41.25" customHeight="1">
      <c r="A253" s="86">
        <v>1</v>
      </c>
      <c r="B253" s="80" t="s">
        <v>241</v>
      </c>
      <c r="C253" s="79" t="s">
        <v>240</v>
      </c>
      <c r="D253" s="78" t="s">
        <v>231</v>
      </c>
      <c r="E253" s="89">
        <v>43</v>
      </c>
      <c r="F253" s="90"/>
      <c r="G253" s="82">
        <v>43</v>
      </c>
      <c r="H253" s="90">
        <v>44</v>
      </c>
      <c r="I253" s="90"/>
      <c r="J253" s="82">
        <v>44</v>
      </c>
      <c r="K253" s="90">
        <v>65</v>
      </c>
      <c r="L253" s="140"/>
      <c r="M253" s="93">
        <f t="shared" si="22"/>
        <v>65</v>
      </c>
    </row>
    <row r="254" spans="1:13" ht="41.25" customHeight="1">
      <c r="A254" s="86">
        <v>2</v>
      </c>
      <c r="B254" s="80" t="s">
        <v>242</v>
      </c>
      <c r="C254" s="79" t="s">
        <v>240</v>
      </c>
      <c r="D254" s="78" t="s">
        <v>231</v>
      </c>
      <c r="E254" s="89">
        <v>43</v>
      </c>
      <c r="F254" s="90"/>
      <c r="G254" s="82">
        <f>E254</f>
        <v>43</v>
      </c>
      <c r="H254" s="90">
        <v>44</v>
      </c>
      <c r="I254" s="90"/>
      <c r="J254" s="82">
        <f>H254</f>
        <v>44</v>
      </c>
      <c r="K254" s="90">
        <v>65</v>
      </c>
      <c r="L254" s="84"/>
      <c r="M254" s="93">
        <f t="shared" si="22"/>
        <v>65</v>
      </c>
    </row>
    <row r="255" spans="1:13" ht="12.75">
      <c r="A255" s="86"/>
      <c r="B255" s="75" t="s">
        <v>91</v>
      </c>
      <c r="C255" s="75"/>
      <c r="D255" s="75"/>
      <c r="E255" s="87"/>
      <c r="F255" s="87"/>
      <c r="G255" s="82"/>
      <c r="H255" s="83"/>
      <c r="I255" s="87"/>
      <c r="J255" s="82"/>
      <c r="K255" s="87"/>
      <c r="L255" s="84"/>
      <c r="M255" s="85"/>
    </row>
    <row r="256" spans="1:13" ht="73.5" customHeight="1">
      <c r="A256" s="86">
        <v>1</v>
      </c>
      <c r="B256" s="104" t="s">
        <v>226</v>
      </c>
      <c r="C256" s="95" t="s">
        <v>92</v>
      </c>
      <c r="D256" s="77" t="s">
        <v>243</v>
      </c>
      <c r="E256" s="92">
        <v>100</v>
      </c>
      <c r="F256" s="92"/>
      <c r="G256" s="92">
        <f t="shared" si="20"/>
        <v>100</v>
      </c>
      <c r="H256" s="92">
        <v>100</v>
      </c>
      <c r="I256" s="92"/>
      <c r="J256" s="96">
        <f t="shared" si="21"/>
        <v>100</v>
      </c>
      <c r="K256" s="92">
        <v>100</v>
      </c>
      <c r="L256" s="84"/>
      <c r="M256" s="93">
        <f t="shared" si="22"/>
        <v>100</v>
      </c>
    </row>
    <row r="257" ht="15" hidden="1">
      <c r="A257" s="1"/>
    </row>
    <row r="258" ht="0.75" customHeight="1">
      <c r="A258" s="3"/>
    </row>
    <row r="259" spans="1:13" ht="15">
      <c r="A259" s="272" t="s">
        <v>244</v>
      </c>
      <c r="B259" s="272"/>
      <c r="C259" s="272"/>
      <c r="D259" s="272"/>
      <c r="E259" s="272"/>
      <c r="F259" s="272"/>
      <c r="G259" s="272"/>
      <c r="H259" s="272"/>
      <c r="I259" s="272"/>
      <c r="J259" s="272"/>
      <c r="K259" s="22"/>
      <c r="L259" s="22"/>
      <c r="M259" s="22"/>
    </row>
    <row r="260" ht="2.25" customHeight="1" hidden="1">
      <c r="A260" s="1" t="s">
        <v>82</v>
      </c>
    </row>
    <row r="261" spans="1:10" ht="13.5" customHeight="1">
      <c r="A261" s="64"/>
      <c r="B261" s="64"/>
      <c r="C261" s="64"/>
      <c r="D261" s="64"/>
      <c r="E261" s="64"/>
      <c r="F261" s="64"/>
      <c r="G261" s="64"/>
      <c r="H261" s="64"/>
      <c r="I261" s="64"/>
      <c r="J261" s="65" t="s">
        <v>145</v>
      </c>
    </row>
    <row r="262" spans="1:10" ht="13.5">
      <c r="A262" s="281" t="s">
        <v>166</v>
      </c>
      <c r="B262" s="281" t="s">
        <v>83</v>
      </c>
      <c r="C262" s="281" t="s">
        <v>84</v>
      </c>
      <c r="D262" s="281" t="s">
        <v>85</v>
      </c>
      <c r="E262" s="281" t="s">
        <v>160</v>
      </c>
      <c r="F262" s="281"/>
      <c r="G262" s="281"/>
      <c r="H262" s="281" t="s">
        <v>224</v>
      </c>
      <c r="I262" s="281"/>
      <c r="J262" s="281"/>
    </row>
    <row r="263" spans="1:10" ht="41.25">
      <c r="A263" s="281"/>
      <c r="B263" s="281"/>
      <c r="C263" s="281"/>
      <c r="D263" s="281"/>
      <c r="E263" s="73" t="s">
        <v>86</v>
      </c>
      <c r="F263" s="73" t="s">
        <v>19</v>
      </c>
      <c r="G263" s="73" t="s">
        <v>192</v>
      </c>
      <c r="H263" s="73" t="s">
        <v>86</v>
      </c>
      <c r="I263" s="73" t="s">
        <v>19</v>
      </c>
      <c r="J263" s="73" t="s">
        <v>193</v>
      </c>
    </row>
    <row r="264" spans="1:10" ht="13.5">
      <c r="A264" s="73">
        <v>1</v>
      </c>
      <c r="B264" s="73">
        <v>2</v>
      </c>
      <c r="C264" s="73">
        <v>3</v>
      </c>
      <c r="D264" s="73">
        <v>4</v>
      </c>
      <c r="E264" s="73">
        <v>5</v>
      </c>
      <c r="F264" s="73">
        <v>6</v>
      </c>
      <c r="G264" s="73">
        <v>7</v>
      </c>
      <c r="H264" s="73">
        <v>8</v>
      </c>
      <c r="I264" s="73">
        <v>9</v>
      </c>
      <c r="J264" s="73">
        <v>10</v>
      </c>
    </row>
    <row r="265" spans="1:10" ht="13.5">
      <c r="A265" s="69"/>
      <c r="B265" s="101" t="s">
        <v>87</v>
      </c>
      <c r="C265" s="69"/>
      <c r="D265" s="69"/>
      <c r="E265" s="69"/>
      <c r="F265" s="69"/>
      <c r="G265" s="69"/>
      <c r="H265" s="69"/>
      <c r="I265" s="69"/>
      <c r="J265" s="69"/>
    </row>
    <row r="266" spans="1:10" ht="36" customHeight="1">
      <c r="A266" s="81">
        <v>1</v>
      </c>
      <c r="B266" s="78" t="s">
        <v>229</v>
      </c>
      <c r="C266" s="79" t="s">
        <v>88</v>
      </c>
      <c r="D266" s="78" t="s">
        <v>231</v>
      </c>
      <c r="E266" s="202">
        <v>1</v>
      </c>
      <c r="F266" s="203"/>
      <c r="G266" s="204">
        <f aca="true" t="shared" si="23" ref="G266:G272">E266</f>
        <v>1</v>
      </c>
      <c r="H266" s="202">
        <v>1</v>
      </c>
      <c r="I266" s="203"/>
      <c r="J266" s="204">
        <f aca="true" t="shared" si="24" ref="J266:J272">H266</f>
        <v>1</v>
      </c>
    </row>
    <row r="267" spans="1:10" ht="35.25" customHeight="1">
      <c r="A267" s="86">
        <v>2</v>
      </c>
      <c r="B267" s="78" t="s">
        <v>230</v>
      </c>
      <c r="C267" s="79" t="s">
        <v>88</v>
      </c>
      <c r="D267" s="78" t="s">
        <v>231</v>
      </c>
      <c r="E267" s="202">
        <v>28</v>
      </c>
      <c r="F267" s="203"/>
      <c r="G267" s="204">
        <f t="shared" si="23"/>
        <v>28</v>
      </c>
      <c r="H267" s="202">
        <v>28</v>
      </c>
      <c r="I267" s="203"/>
      <c r="J267" s="204">
        <f t="shared" si="24"/>
        <v>28</v>
      </c>
    </row>
    <row r="268" spans="1:10" ht="48" customHeight="1">
      <c r="A268" s="86">
        <v>3</v>
      </c>
      <c r="B268" s="78" t="s">
        <v>232</v>
      </c>
      <c r="C268" s="79" t="s">
        <v>88</v>
      </c>
      <c r="D268" s="78" t="s">
        <v>231</v>
      </c>
      <c r="E268" s="202">
        <v>1</v>
      </c>
      <c r="F268" s="203"/>
      <c r="G268" s="204">
        <f t="shared" si="23"/>
        <v>1</v>
      </c>
      <c r="H268" s="202">
        <v>1</v>
      </c>
      <c r="I268" s="203"/>
      <c r="J268" s="204">
        <f t="shared" si="24"/>
        <v>1</v>
      </c>
    </row>
    <row r="269" spans="1:10" ht="45" customHeight="1">
      <c r="A269" s="86">
        <v>4</v>
      </c>
      <c r="B269" s="78" t="s">
        <v>233</v>
      </c>
      <c r="C269" s="79" t="s">
        <v>88</v>
      </c>
      <c r="D269" s="78" t="s">
        <v>231</v>
      </c>
      <c r="E269" s="202">
        <v>0</v>
      </c>
      <c r="F269" s="203"/>
      <c r="G269" s="204">
        <f t="shared" si="23"/>
        <v>0</v>
      </c>
      <c r="H269" s="202">
        <v>0</v>
      </c>
      <c r="I269" s="203"/>
      <c r="J269" s="204">
        <f t="shared" si="24"/>
        <v>0</v>
      </c>
    </row>
    <row r="270" spans="1:10" ht="24" customHeight="1">
      <c r="A270" s="86">
        <v>5</v>
      </c>
      <c r="B270" s="78" t="s">
        <v>234</v>
      </c>
      <c r="C270" s="79" t="s">
        <v>88</v>
      </c>
      <c r="D270" s="78" t="s">
        <v>231</v>
      </c>
      <c r="E270" s="202">
        <v>23</v>
      </c>
      <c r="F270" s="203"/>
      <c r="G270" s="204">
        <f t="shared" si="23"/>
        <v>23</v>
      </c>
      <c r="H270" s="202">
        <v>23</v>
      </c>
      <c r="I270" s="203"/>
      <c r="J270" s="204">
        <f t="shared" si="24"/>
        <v>23</v>
      </c>
    </row>
    <row r="271" spans="1:10" ht="60" customHeight="1">
      <c r="A271" s="86">
        <v>6</v>
      </c>
      <c r="B271" s="78" t="s">
        <v>235</v>
      </c>
      <c r="C271" s="79" t="s">
        <v>88</v>
      </c>
      <c r="D271" s="78" t="s">
        <v>231</v>
      </c>
      <c r="E271" s="202">
        <v>0</v>
      </c>
      <c r="F271" s="203"/>
      <c r="G271" s="204">
        <f t="shared" si="23"/>
        <v>0</v>
      </c>
      <c r="H271" s="202">
        <v>0</v>
      </c>
      <c r="I271" s="203"/>
      <c r="J271" s="204">
        <f t="shared" si="24"/>
        <v>0</v>
      </c>
    </row>
    <row r="272" spans="1:10" ht="21.75" customHeight="1">
      <c r="A272" s="86">
        <v>7</v>
      </c>
      <c r="B272" s="78" t="s">
        <v>236</v>
      </c>
      <c r="C272" s="79" t="s">
        <v>88</v>
      </c>
      <c r="D272" s="78" t="s">
        <v>231</v>
      </c>
      <c r="E272" s="205">
        <v>0</v>
      </c>
      <c r="F272" s="203"/>
      <c r="G272" s="204">
        <f t="shared" si="23"/>
        <v>0</v>
      </c>
      <c r="H272" s="205">
        <v>0</v>
      </c>
      <c r="I272" s="203"/>
      <c r="J272" s="204">
        <f t="shared" si="24"/>
        <v>0</v>
      </c>
    </row>
    <row r="273" spans="1:10" ht="12.75">
      <c r="A273" s="75"/>
      <c r="B273" s="75" t="s">
        <v>89</v>
      </c>
      <c r="C273" s="75"/>
      <c r="D273" s="75"/>
      <c r="E273" s="77"/>
      <c r="F273" s="203"/>
      <c r="G273" s="204"/>
      <c r="H273" s="77"/>
      <c r="I273" s="203"/>
      <c r="J273" s="204"/>
    </row>
    <row r="274" spans="1:10" ht="57">
      <c r="A274" s="86">
        <v>1</v>
      </c>
      <c r="B274" s="78" t="s">
        <v>237</v>
      </c>
      <c r="C274" s="79" t="s">
        <v>88</v>
      </c>
      <c r="D274" s="211" t="s">
        <v>238</v>
      </c>
      <c r="E274" s="206">
        <v>2.3</v>
      </c>
      <c r="F274" s="203"/>
      <c r="G274" s="204">
        <f>E274</f>
        <v>2.3</v>
      </c>
      <c r="H274" s="206">
        <v>2.3</v>
      </c>
      <c r="I274" s="203"/>
      <c r="J274" s="204">
        <f>H274</f>
        <v>2.3</v>
      </c>
    </row>
    <row r="275" spans="1:10" ht="68.25">
      <c r="A275" s="86">
        <v>2</v>
      </c>
      <c r="B275" s="78" t="s">
        <v>239</v>
      </c>
      <c r="C275" s="79" t="s">
        <v>88</v>
      </c>
      <c r="D275" s="211" t="s">
        <v>238</v>
      </c>
      <c r="E275" s="206">
        <v>10.8</v>
      </c>
      <c r="F275" s="203"/>
      <c r="G275" s="204">
        <f>E275</f>
        <v>10.8</v>
      </c>
      <c r="H275" s="206">
        <v>10.8</v>
      </c>
      <c r="I275" s="203"/>
      <c r="J275" s="204">
        <f>H275</f>
        <v>10.8</v>
      </c>
    </row>
    <row r="276" spans="1:10" ht="45">
      <c r="A276" s="86">
        <v>3</v>
      </c>
      <c r="B276" s="78" t="s">
        <v>241</v>
      </c>
      <c r="C276" s="79" t="s">
        <v>240</v>
      </c>
      <c r="D276" s="211" t="s">
        <v>231</v>
      </c>
      <c r="E276" s="206">
        <v>65</v>
      </c>
      <c r="F276" s="203"/>
      <c r="G276" s="204">
        <v>65</v>
      </c>
      <c r="H276" s="206">
        <v>65</v>
      </c>
      <c r="I276" s="203"/>
      <c r="J276" s="204">
        <v>65</v>
      </c>
    </row>
    <row r="277" spans="1:10" ht="57">
      <c r="A277" s="86">
        <v>4</v>
      </c>
      <c r="B277" s="78" t="s">
        <v>242</v>
      </c>
      <c r="C277" s="79" t="s">
        <v>240</v>
      </c>
      <c r="D277" s="211" t="s">
        <v>231</v>
      </c>
      <c r="E277" s="206">
        <v>65</v>
      </c>
      <c r="F277" s="203"/>
      <c r="G277" s="204">
        <f>E277</f>
        <v>65</v>
      </c>
      <c r="H277" s="206">
        <v>65</v>
      </c>
      <c r="I277" s="203"/>
      <c r="J277" s="204">
        <f>H277</f>
        <v>65</v>
      </c>
    </row>
    <row r="278" spans="1:10" ht="12.75">
      <c r="A278" s="75"/>
      <c r="B278" s="75" t="s">
        <v>90</v>
      </c>
      <c r="C278" s="75"/>
      <c r="D278" s="212"/>
      <c r="E278" s="77"/>
      <c r="F278" s="203"/>
      <c r="G278" s="204"/>
      <c r="H278" s="77"/>
      <c r="I278" s="203"/>
      <c r="J278" s="204"/>
    </row>
    <row r="279" spans="1:10" ht="54" customHeight="1">
      <c r="A279" s="86">
        <v>1</v>
      </c>
      <c r="B279" s="78" t="s">
        <v>241</v>
      </c>
      <c r="C279" s="79" t="s">
        <v>240</v>
      </c>
      <c r="D279" s="211" t="s">
        <v>231</v>
      </c>
      <c r="E279" s="206">
        <v>65</v>
      </c>
      <c r="F279" s="207"/>
      <c r="G279" s="208">
        <f>E279</f>
        <v>65</v>
      </c>
      <c r="H279" s="206">
        <v>65</v>
      </c>
      <c r="I279" s="207"/>
      <c r="J279" s="208">
        <f>H279</f>
        <v>65</v>
      </c>
    </row>
    <row r="280" spans="1:10" ht="39.75" customHeight="1">
      <c r="A280" s="86">
        <v>2</v>
      </c>
      <c r="B280" s="78" t="s">
        <v>242</v>
      </c>
      <c r="C280" s="79" t="s">
        <v>240</v>
      </c>
      <c r="D280" s="211" t="s">
        <v>231</v>
      </c>
      <c r="E280" s="206">
        <v>65</v>
      </c>
      <c r="F280" s="203"/>
      <c r="G280" s="208">
        <f>E280</f>
        <v>65</v>
      </c>
      <c r="H280" s="206">
        <v>65</v>
      </c>
      <c r="I280" s="203"/>
      <c r="J280" s="208">
        <f>H280</f>
        <v>65</v>
      </c>
    </row>
    <row r="281" spans="1:10" ht="11.25" customHeight="1">
      <c r="A281" s="86"/>
      <c r="B281" s="75" t="s">
        <v>91</v>
      </c>
      <c r="C281" s="75"/>
      <c r="D281" s="212"/>
      <c r="E281" s="77"/>
      <c r="F281" s="203"/>
      <c r="G281" s="204"/>
      <c r="H281" s="77"/>
      <c r="I281" s="203"/>
      <c r="J281" s="204"/>
    </row>
    <row r="282" spans="1:10" ht="105" customHeight="1">
      <c r="A282" s="86">
        <v>1</v>
      </c>
      <c r="B282" s="209" t="s">
        <v>226</v>
      </c>
      <c r="C282" s="95" t="s">
        <v>92</v>
      </c>
      <c r="D282" s="213" t="s">
        <v>243</v>
      </c>
      <c r="E282" s="210">
        <v>100</v>
      </c>
      <c r="F282" s="203"/>
      <c r="G282" s="208">
        <f>E282</f>
        <v>100</v>
      </c>
      <c r="H282" s="210">
        <v>100</v>
      </c>
      <c r="I282" s="203"/>
      <c r="J282" s="208">
        <f>H282</f>
        <v>100</v>
      </c>
    </row>
    <row r="283" ht="12.75">
      <c r="A283" s="17"/>
    </row>
    <row r="284" spans="1:12" ht="15">
      <c r="A284" s="341" t="s">
        <v>93</v>
      </c>
      <c r="B284" s="341"/>
      <c r="C284" s="341"/>
      <c r="D284" s="341"/>
      <c r="E284" s="341"/>
      <c r="F284" s="341"/>
      <c r="G284" s="341"/>
      <c r="H284" s="341"/>
      <c r="I284" s="341"/>
      <c r="J284" s="341"/>
      <c r="K284" s="341"/>
      <c r="L284" s="341"/>
    </row>
    <row r="285" ht="13.5" thickBot="1">
      <c r="B285" s="4" t="s">
        <v>145</v>
      </c>
    </row>
    <row r="286" spans="1:12" ht="13.5" customHeight="1" thickBot="1">
      <c r="A286" s="287" t="s">
        <v>94</v>
      </c>
      <c r="B286" s="288"/>
      <c r="C286" s="375" t="s">
        <v>220</v>
      </c>
      <c r="D286" s="370"/>
      <c r="E286" s="369" t="s">
        <v>218</v>
      </c>
      <c r="F286" s="370"/>
      <c r="G286" s="369" t="s">
        <v>245</v>
      </c>
      <c r="H286" s="370"/>
      <c r="I286" s="369" t="s">
        <v>246</v>
      </c>
      <c r="J286" s="370"/>
      <c r="K286" s="369" t="s">
        <v>224</v>
      </c>
      <c r="L286" s="370"/>
    </row>
    <row r="287" spans="1:12" ht="12.75">
      <c r="A287" s="289"/>
      <c r="B287" s="290"/>
      <c r="C287" s="371" t="s">
        <v>86</v>
      </c>
      <c r="D287" s="351" t="s">
        <v>19</v>
      </c>
      <c r="E287" s="351" t="s">
        <v>86</v>
      </c>
      <c r="F287" s="5" t="s">
        <v>95</v>
      </c>
      <c r="G287" s="351" t="s">
        <v>86</v>
      </c>
      <c r="H287" s="5" t="s">
        <v>95</v>
      </c>
      <c r="I287" s="351" t="s">
        <v>86</v>
      </c>
      <c r="J287" s="351" t="s">
        <v>19</v>
      </c>
      <c r="K287" s="351" t="s">
        <v>86</v>
      </c>
      <c r="L287" s="373" t="s">
        <v>19</v>
      </c>
    </row>
    <row r="288" spans="1:12" ht="13.5" thickBot="1">
      <c r="A288" s="289"/>
      <c r="B288" s="290"/>
      <c r="C288" s="372"/>
      <c r="D288" s="352"/>
      <c r="E288" s="352"/>
      <c r="F288" s="5" t="s">
        <v>6</v>
      </c>
      <c r="G288" s="352"/>
      <c r="H288" s="5" t="s">
        <v>6</v>
      </c>
      <c r="I288" s="352"/>
      <c r="J288" s="352"/>
      <c r="K288" s="352"/>
      <c r="L288" s="374"/>
    </row>
    <row r="289" spans="1:12" ht="13.5" thickBot="1">
      <c r="A289" s="291">
        <v>1</v>
      </c>
      <c r="B289" s="292"/>
      <c r="C289" s="71">
        <v>2</v>
      </c>
      <c r="D289" s="71">
        <v>3</v>
      </c>
      <c r="E289" s="71">
        <v>4</v>
      </c>
      <c r="F289" s="71">
        <v>5</v>
      </c>
      <c r="G289" s="71">
        <v>6</v>
      </c>
      <c r="H289" s="71">
        <v>7</v>
      </c>
      <c r="I289" s="71">
        <v>8</v>
      </c>
      <c r="J289" s="71">
        <v>9</v>
      </c>
      <c r="K289" s="71">
        <v>10</v>
      </c>
      <c r="L289" s="72">
        <v>11</v>
      </c>
    </row>
    <row r="290" spans="1:12" ht="21" customHeight="1" hidden="1" thickBot="1">
      <c r="A290" s="293"/>
      <c r="B290" s="294"/>
      <c r="C290" s="40"/>
      <c r="D290" s="37"/>
      <c r="E290" s="59"/>
      <c r="F290" s="37"/>
      <c r="G290" s="59"/>
      <c r="H290" s="38"/>
      <c r="I290" s="142"/>
      <c r="J290" s="59"/>
      <c r="K290" s="141"/>
      <c r="L290" s="39"/>
    </row>
    <row r="291" spans="1:12" ht="36" customHeight="1" thickBot="1">
      <c r="A291" s="295" t="s">
        <v>133</v>
      </c>
      <c r="B291" s="296"/>
      <c r="C291" s="33">
        <v>2365759.1</v>
      </c>
      <c r="D291" s="153"/>
      <c r="E291" s="180">
        <f>G291/1.07766374429</f>
        <v>1323997.4041625</v>
      </c>
      <c r="F291" s="36"/>
      <c r="G291" s="6">
        <v>1426824</v>
      </c>
      <c r="H291" s="36"/>
      <c r="I291" s="219">
        <v>1634911.7</v>
      </c>
      <c r="J291" s="220"/>
      <c r="K291" s="221">
        <v>1842910</v>
      </c>
      <c r="L291" s="222"/>
    </row>
    <row r="292" spans="1:12" ht="36" customHeight="1" hidden="1" thickBot="1">
      <c r="A292" s="297"/>
      <c r="B292" s="296"/>
      <c r="C292" s="33">
        <f>E292/1.12205</f>
        <v>0</v>
      </c>
      <c r="D292" s="154"/>
      <c r="E292" s="180">
        <f aca="true" t="shared" si="25" ref="E292:E303">G292/1.07766374429</f>
        <v>0</v>
      </c>
      <c r="F292" s="8"/>
      <c r="G292" s="6"/>
      <c r="H292" s="8"/>
      <c r="I292" s="219">
        <f aca="true" t="shared" si="26" ref="I292:I303">G292*1.059</f>
        <v>0</v>
      </c>
      <c r="J292" s="223"/>
      <c r="K292" s="221">
        <f aca="true" t="shared" si="27" ref="K292:K303">I292*1.05737</f>
        <v>0</v>
      </c>
      <c r="L292" s="224"/>
    </row>
    <row r="293" spans="1:12" ht="24" customHeight="1" thickBot="1">
      <c r="A293" s="297" t="s">
        <v>128</v>
      </c>
      <c r="B293" s="296"/>
      <c r="C293" s="33">
        <v>611806.07</v>
      </c>
      <c r="D293" s="155"/>
      <c r="E293" s="180">
        <f t="shared" si="25"/>
        <v>444567.24329688086</v>
      </c>
      <c r="F293" s="9"/>
      <c r="G293" s="33">
        <v>479094</v>
      </c>
      <c r="H293" s="9"/>
      <c r="I293" s="219">
        <f t="shared" si="26"/>
        <v>507360.546</v>
      </c>
      <c r="J293" s="225"/>
      <c r="K293" s="221">
        <v>566467.5</v>
      </c>
      <c r="L293" s="226"/>
    </row>
    <row r="294" spans="1:12" ht="25.5" customHeight="1" thickBot="1">
      <c r="A294" s="297" t="s">
        <v>129</v>
      </c>
      <c r="B294" s="296"/>
      <c r="C294" s="33">
        <v>594139.6</v>
      </c>
      <c r="D294" s="155"/>
      <c r="E294" s="180">
        <f t="shared" si="25"/>
        <v>3414982.8455300205</v>
      </c>
      <c r="F294" s="9"/>
      <c r="G294" s="6">
        <v>3680203.2</v>
      </c>
      <c r="H294" s="9"/>
      <c r="I294" s="219">
        <f t="shared" si="26"/>
        <v>3897335.1888</v>
      </c>
      <c r="J294" s="225"/>
      <c r="K294" s="221">
        <f t="shared" si="27"/>
        <v>4120925.3085814556</v>
      </c>
      <c r="L294" s="226"/>
    </row>
    <row r="295" spans="1:12" ht="24" customHeight="1" thickBot="1">
      <c r="A295" s="298" t="s">
        <v>130</v>
      </c>
      <c r="B295" s="299"/>
      <c r="C295" s="33">
        <v>71119.83</v>
      </c>
      <c r="D295" s="155"/>
      <c r="E295" s="180">
        <f t="shared" si="25"/>
        <v>113116.91670606681</v>
      </c>
      <c r="F295" s="8"/>
      <c r="G295" s="33">
        <v>121902</v>
      </c>
      <c r="H295" s="8"/>
      <c r="I295" s="219">
        <f t="shared" si="26"/>
        <v>129094.218</v>
      </c>
      <c r="J295" s="225"/>
      <c r="K295" s="221">
        <f t="shared" si="27"/>
        <v>136500.35328665999</v>
      </c>
      <c r="L295" s="226"/>
    </row>
    <row r="296" spans="1:12" ht="24" customHeight="1" thickBot="1">
      <c r="A296" s="298" t="s">
        <v>131</v>
      </c>
      <c r="B296" s="299"/>
      <c r="C296" s="33">
        <v>369453.33</v>
      </c>
      <c r="D296" s="155"/>
      <c r="E296" s="180"/>
      <c r="F296" s="8"/>
      <c r="G296" s="6"/>
      <c r="H296" s="8"/>
      <c r="I296" s="219"/>
      <c r="J296" s="223"/>
      <c r="K296" s="221"/>
      <c r="L296" s="226"/>
    </row>
    <row r="297" spans="1:12" ht="24.75" customHeight="1" hidden="1" thickBot="1">
      <c r="A297" s="298"/>
      <c r="B297" s="299"/>
      <c r="C297" s="33"/>
      <c r="D297" s="155"/>
      <c r="E297" s="180">
        <f t="shared" si="25"/>
        <v>0</v>
      </c>
      <c r="F297" s="26"/>
      <c r="G297" s="33"/>
      <c r="H297" s="26"/>
      <c r="I297" s="219">
        <f t="shared" si="26"/>
        <v>0</v>
      </c>
      <c r="J297" s="223"/>
      <c r="K297" s="221">
        <f t="shared" si="27"/>
        <v>0</v>
      </c>
      <c r="L297" s="226"/>
    </row>
    <row r="298" spans="1:12" ht="19.5" customHeight="1" thickBot="1">
      <c r="A298" s="300" t="s">
        <v>132</v>
      </c>
      <c r="B298" s="301"/>
      <c r="C298" s="33">
        <v>71119.91</v>
      </c>
      <c r="D298" s="353"/>
      <c r="E298" s="180">
        <f t="shared" si="25"/>
        <v>113116.91670606681</v>
      </c>
      <c r="F298" s="358"/>
      <c r="G298" s="60">
        <v>121902</v>
      </c>
      <c r="H298" s="361"/>
      <c r="I298" s="219">
        <f t="shared" si="26"/>
        <v>129094.218</v>
      </c>
      <c r="J298" s="364"/>
      <c r="K298" s="221">
        <f t="shared" si="27"/>
        <v>136500.35328665999</v>
      </c>
      <c r="L298" s="344"/>
    </row>
    <row r="299" spans="1:12" ht="13.5" customHeight="1" hidden="1" thickBot="1">
      <c r="A299" s="304"/>
      <c r="B299" s="305"/>
      <c r="C299" s="33">
        <f>E299/1.12205</f>
        <v>0</v>
      </c>
      <c r="D299" s="355"/>
      <c r="E299" s="180">
        <f t="shared" si="25"/>
        <v>0</v>
      </c>
      <c r="F299" s="359"/>
      <c r="G299" s="61"/>
      <c r="H299" s="362"/>
      <c r="I299" s="219">
        <f t="shared" si="26"/>
        <v>0</v>
      </c>
      <c r="J299" s="365"/>
      <c r="K299" s="221">
        <f t="shared" si="27"/>
        <v>0</v>
      </c>
      <c r="L299" s="345"/>
    </row>
    <row r="300" spans="1:12" ht="13.5" customHeight="1" hidden="1" thickBot="1">
      <c r="A300" s="304"/>
      <c r="B300" s="305"/>
      <c r="C300" s="33">
        <f>E300/1.12205</f>
        <v>0</v>
      </c>
      <c r="D300" s="355"/>
      <c r="E300" s="180">
        <f t="shared" si="25"/>
        <v>0</v>
      </c>
      <c r="F300" s="359"/>
      <c r="G300" s="61"/>
      <c r="H300" s="362"/>
      <c r="I300" s="219">
        <f t="shared" si="26"/>
        <v>0</v>
      </c>
      <c r="J300" s="365"/>
      <c r="K300" s="221">
        <f t="shared" si="27"/>
        <v>0</v>
      </c>
      <c r="L300" s="345"/>
    </row>
    <row r="301" spans="1:12" ht="13.5" customHeight="1" hidden="1" thickBot="1">
      <c r="A301" s="304"/>
      <c r="B301" s="305"/>
      <c r="C301" s="33">
        <f>E301/1.12205</f>
        <v>0</v>
      </c>
      <c r="D301" s="355"/>
      <c r="E301" s="180">
        <f t="shared" si="25"/>
        <v>0</v>
      </c>
      <c r="F301" s="359"/>
      <c r="G301" s="61"/>
      <c r="H301" s="362"/>
      <c r="I301" s="219">
        <f t="shared" si="26"/>
        <v>0</v>
      </c>
      <c r="J301" s="365"/>
      <c r="K301" s="221">
        <f t="shared" si="27"/>
        <v>0</v>
      </c>
      <c r="L301" s="345"/>
    </row>
    <row r="302" spans="1:12" ht="13.5" customHeight="1" hidden="1" thickBot="1">
      <c r="A302" s="302"/>
      <c r="B302" s="303"/>
      <c r="C302" s="33">
        <f>E302/1.12205</f>
        <v>0</v>
      </c>
      <c r="D302" s="354"/>
      <c r="E302" s="180">
        <f t="shared" si="25"/>
        <v>0</v>
      </c>
      <c r="F302" s="360"/>
      <c r="G302" s="30"/>
      <c r="H302" s="363"/>
      <c r="I302" s="219">
        <f t="shared" si="26"/>
        <v>0</v>
      </c>
      <c r="J302" s="366"/>
      <c r="K302" s="221">
        <f t="shared" si="27"/>
        <v>0</v>
      </c>
      <c r="L302" s="346"/>
    </row>
    <row r="303" spans="1:12" ht="24" customHeight="1" thickBot="1">
      <c r="A303" s="300" t="s">
        <v>247</v>
      </c>
      <c r="B303" s="301"/>
      <c r="C303" s="33">
        <v>59999.9</v>
      </c>
      <c r="D303" s="353"/>
      <c r="E303" s="180">
        <f t="shared" si="25"/>
        <v>65218.67360983297</v>
      </c>
      <c r="F303" s="367"/>
      <c r="G303" s="27">
        <v>70283.8</v>
      </c>
      <c r="H303" s="367"/>
      <c r="I303" s="227">
        <f t="shared" si="26"/>
        <v>74430.5442</v>
      </c>
      <c r="J303" s="342"/>
      <c r="K303" s="228">
        <f t="shared" si="27"/>
        <v>78700.624520754</v>
      </c>
      <c r="L303" s="356"/>
    </row>
    <row r="304" spans="1:12" ht="16.5" customHeight="1" hidden="1" thickBot="1">
      <c r="A304" s="302"/>
      <c r="B304" s="303"/>
      <c r="C304" s="30">
        <v>0</v>
      </c>
      <c r="D304" s="354"/>
      <c r="E304" s="181">
        <v>2370.8</v>
      </c>
      <c r="F304" s="368"/>
      <c r="G304" s="10"/>
      <c r="H304" s="368"/>
      <c r="I304" s="229">
        <v>2584.9</v>
      </c>
      <c r="J304" s="343"/>
      <c r="K304" s="230">
        <v>2789.4</v>
      </c>
      <c r="L304" s="357"/>
    </row>
    <row r="305" spans="1:12" ht="20.25" customHeight="1" hidden="1">
      <c r="A305" s="300"/>
      <c r="B305" s="301"/>
      <c r="C305" s="325"/>
      <c r="D305" s="339"/>
      <c r="E305" s="337"/>
      <c r="F305" s="321"/>
      <c r="G305" s="315"/>
      <c r="H305" s="323"/>
      <c r="I305" s="317">
        <f>G305*1.056</f>
        <v>0</v>
      </c>
      <c r="J305" s="349"/>
      <c r="K305" s="319">
        <f>I305*1.05</f>
        <v>0</v>
      </c>
      <c r="L305" s="347"/>
    </row>
    <row r="306" spans="1:12" ht="27" customHeight="1" hidden="1" thickBot="1">
      <c r="A306" s="302"/>
      <c r="B306" s="303"/>
      <c r="C306" s="326"/>
      <c r="D306" s="340"/>
      <c r="E306" s="338"/>
      <c r="F306" s="322"/>
      <c r="G306" s="316"/>
      <c r="H306" s="324"/>
      <c r="I306" s="318"/>
      <c r="J306" s="350"/>
      <c r="K306" s="320"/>
      <c r="L306" s="348"/>
    </row>
    <row r="307" spans="1:12" ht="27" customHeight="1" hidden="1" thickBot="1">
      <c r="A307" s="399"/>
      <c r="B307" s="301"/>
      <c r="C307" s="151"/>
      <c r="D307" s="156"/>
      <c r="E307" s="182"/>
      <c r="F307" s="158"/>
      <c r="G307" s="157"/>
      <c r="H307" s="159"/>
      <c r="I307" s="231">
        <f>G307*1.056</f>
        <v>0</v>
      </c>
      <c r="J307" s="232"/>
      <c r="K307" s="233">
        <f>I307*1.05</f>
        <v>0</v>
      </c>
      <c r="L307" s="234"/>
    </row>
    <row r="308" spans="1:12" ht="24" customHeight="1" thickBot="1">
      <c r="A308" s="395" t="s">
        <v>18</v>
      </c>
      <c r="B308" s="396"/>
      <c r="C308" s="162">
        <f>C307+C305+C303+C298+C297+C296+C295+C294+C293+C291</f>
        <v>4143397.7399999998</v>
      </c>
      <c r="D308" s="161">
        <f aca="true" t="shared" si="28" ref="D308:K308">D307+D305+D303+D298+D297+D296+D295+D294+D293+D291</f>
        <v>0</v>
      </c>
      <c r="E308" s="183">
        <f t="shared" si="28"/>
        <v>5475000.000011368</v>
      </c>
      <c r="F308" s="161">
        <f t="shared" si="28"/>
        <v>0</v>
      </c>
      <c r="G308" s="162">
        <f t="shared" si="28"/>
        <v>5900209</v>
      </c>
      <c r="H308" s="161">
        <f t="shared" si="28"/>
        <v>0</v>
      </c>
      <c r="I308" s="235">
        <f t="shared" si="28"/>
        <v>6372226.415</v>
      </c>
      <c r="J308" s="236">
        <f t="shared" si="28"/>
        <v>0</v>
      </c>
      <c r="K308" s="237">
        <f t="shared" si="28"/>
        <v>6882004.13967553</v>
      </c>
      <c r="L308" s="238">
        <f>L307+L305+L303+L298+L297+L296+L295+L294+L293+L290</f>
        <v>0</v>
      </c>
    </row>
    <row r="309" spans="1:12" ht="51.75" customHeight="1" thickBot="1">
      <c r="A309" s="397" t="s">
        <v>96</v>
      </c>
      <c r="B309" s="398"/>
      <c r="C309" s="12" t="s">
        <v>15</v>
      </c>
      <c r="D309" s="14"/>
      <c r="E309" s="10" t="s">
        <v>15</v>
      </c>
      <c r="F309" s="13"/>
      <c r="G309" s="10" t="s">
        <v>15</v>
      </c>
      <c r="H309" s="7"/>
      <c r="I309" s="7" t="s">
        <v>15</v>
      </c>
      <c r="J309" s="7"/>
      <c r="K309" s="7" t="s">
        <v>15</v>
      </c>
      <c r="L309" s="24"/>
    </row>
    <row r="310" spans="1:14" ht="18" customHeight="1">
      <c r="A310" s="341" t="s">
        <v>97</v>
      </c>
      <c r="B310" s="341"/>
      <c r="C310" s="341"/>
      <c r="D310" s="341"/>
      <c r="E310" s="341"/>
      <c r="F310" s="341"/>
      <c r="G310" s="341"/>
      <c r="H310" s="341"/>
      <c r="I310" s="341"/>
      <c r="J310" s="341"/>
      <c r="K310" s="341"/>
      <c r="L310" s="341"/>
      <c r="M310" s="341"/>
      <c r="N310" s="341"/>
    </row>
    <row r="311" spans="1:12" ht="12" customHeight="1">
      <c r="A311" s="1"/>
      <c r="D311" s="160"/>
      <c r="J311" s="160"/>
      <c r="L311" s="218"/>
    </row>
    <row r="312" spans="1:16" ht="13.5" customHeight="1">
      <c r="A312" s="281" t="s">
        <v>171</v>
      </c>
      <c r="B312" s="281" t="s">
        <v>98</v>
      </c>
      <c r="C312" s="281" t="s">
        <v>217</v>
      </c>
      <c r="D312" s="281"/>
      <c r="E312" s="281"/>
      <c r="F312" s="281"/>
      <c r="G312" s="281" t="s">
        <v>248</v>
      </c>
      <c r="H312" s="281"/>
      <c r="I312" s="281"/>
      <c r="J312" s="281"/>
      <c r="K312" s="281" t="s">
        <v>118</v>
      </c>
      <c r="L312" s="281"/>
      <c r="M312" s="281" t="s">
        <v>165</v>
      </c>
      <c r="N312" s="281"/>
      <c r="O312" s="281" t="s">
        <v>249</v>
      </c>
      <c r="P312" s="281"/>
    </row>
    <row r="313" spans="1:16" ht="13.5" customHeight="1">
      <c r="A313" s="281"/>
      <c r="B313" s="281"/>
      <c r="C313" s="281" t="s">
        <v>86</v>
      </c>
      <c r="D313" s="281"/>
      <c r="E313" s="281" t="s">
        <v>19</v>
      </c>
      <c r="F313" s="281"/>
      <c r="G313" s="281" t="s">
        <v>86</v>
      </c>
      <c r="H313" s="281"/>
      <c r="I313" s="281" t="s">
        <v>19</v>
      </c>
      <c r="J313" s="281"/>
      <c r="K313" s="281" t="s">
        <v>86</v>
      </c>
      <c r="L313" s="281" t="s">
        <v>19</v>
      </c>
      <c r="M313" s="281" t="s">
        <v>86</v>
      </c>
      <c r="N313" s="281" t="s">
        <v>19</v>
      </c>
      <c r="O313" s="281" t="s">
        <v>86</v>
      </c>
      <c r="P313" s="281" t="s">
        <v>19</v>
      </c>
    </row>
    <row r="314" spans="1:16" ht="27">
      <c r="A314" s="281"/>
      <c r="B314" s="281"/>
      <c r="C314" s="62" t="s">
        <v>191</v>
      </c>
      <c r="D314" s="62" t="s">
        <v>99</v>
      </c>
      <c r="E314" s="62" t="s">
        <v>191</v>
      </c>
      <c r="F314" s="62" t="s">
        <v>99</v>
      </c>
      <c r="G314" s="62" t="s">
        <v>191</v>
      </c>
      <c r="H314" s="62" t="s">
        <v>99</v>
      </c>
      <c r="I314" s="62" t="s">
        <v>191</v>
      </c>
      <c r="J314" s="62" t="s">
        <v>99</v>
      </c>
      <c r="K314" s="281"/>
      <c r="L314" s="281"/>
      <c r="M314" s="281"/>
      <c r="N314" s="281"/>
      <c r="O314" s="281"/>
      <c r="P314" s="281"/>
    </row>
    <row r="315" spans="1:16" ht="13.5">
      <c r="A315" s="62">
        <v>1</v>
      </c>
      <c r="B315" s="62">
        <v>2</v>
      </c>
      <c r="C315" s="62">
        <v>3</v>
      </c>
      <c r="D315" s="62">
        <v>4</v>
      </c>
      <c r="E315" s="62">
        <v>5</v>
      </c>
      <c r="F315" s="62">
        <v>6</v>
      </c>
      <c r="G315" s="62">
        <v>7</v>
      </c>
      <c r="H315" s="62">
        <v>8</v>
      </c>
      <c r="I315" s="62">
        <v>9</v>
      </c>
      <c r="J315" s="62">
        <v>10</v>
      </c>
      <c r="K315" s="62">
        <v>11</v>
      </c>
      <c r="L315" s="62">
        <v>12</v>
      </c>
      <c r="M315" s="62">
        <v>13</v>
      </c>
      <c r="N315" s="62">
        <v>14</v>
      </c>
      <c r="O315" s="62">
        <v>15</v>
      </c>
      <c r="P315" s="62">
        <v>16</v>
      </c>
    </row>
    <row r="316" spans="1:16" ht="15" customHeight="1" thickBot="1">
      <c r="A316" s="10">
        <v>2</v>
      </c>
      <c r="B316" s="9" t="s">
        <v>253</v>
      </c>
      <c r="C316" s="28">
        <v>41.75</v>
      </c>
      <c r="D316" s="28">
        <v>41.75</v>
      </c>
      <c r="E316" s="16"/>
      <c r="F316" s="11"/>
      <c r="G316" s="174">
        <v>34</v>
      </c>
      <c r="H316" s="175">
        <v>33.5</v>
      </c>
      <c r="I316" s="7"/>
      <c r="J316" s="7"/>
      <c r="K316" s="174">
        <v>34</v>
      </c>
      <c r="L316" s="176"/>
      <c r="M316" s="174">
        <v>34</v>
      </c>
      <c r="N316" s="7"/>
      <c r="O316" s="174">
        <v>34</v>
      </c>
      <c r="P316" s="11"/>
    </row>
    <row r="317" spans="1:16" ht="16.5" customHeight="1" thickBot="1">
      <c r="A317" s="10">
        <v>3</v>
      </c>
      <c r="B317" s="9" t="s">
        <v>254</v>
      </c>
      <c r="C317" s="11">
        <v>12</v>
      </c>
      <c r="D317" s="34">
        <v>11.5</v>
      </c>
      <c r="E317" s="16"/>
      <c r="F317" s="11"/>
      <c r="G317" s="58"/>
      <c r="H317" s="35"/>
      <c r="I317" s="11"/>
      <c r="J317" s="11"/>
      <c r="K317" s="29"/>
      <c r="L317" s="25"/>
      <c r="M317" s="29"/>
      <c r="N317" s="11"/>
      <c r="O317" s="29"/>
      <c r="P317" s="11"/>
    </row>
    <row r="318" spans="1:16" ht="24" thickBot="1">
      <c r="A318" s="10">
        <v>5</v>
      </c>
      <c r="B318" s="11" t="s">
        <v>255</v>
      </c>
      <c r="C318" s="34">
        <f>C316+C317</f>
        <v>53.75</v>
      </c>
      <c r="D318" s="34">
        <f>D316+D317</f>
        <v>53.25</v>
      </c>
      <c r="E318" s="34"/>
      <c r="F318" s="34"/>
      <c r="G318" s="177">
        <f>G316+G317</f>
        <v>34</v>
      </c>
      <c r="H318" s="177">
        <f>H316+H317</f>
        <v>33.5</v>
      </c>
      <c r="I318" s="177"/>
      <c r="J318" s="177"/>
      <c r="K318" s="177">
        <f>K316+K317</f>
        <v>34</v>
      </c>
      <c r="L318" s="177"/>
      <c r="M318" s="177">
        <f>M316+M317</f>
        <v>34</v>
      </c>
      <c r="N318" s="34"/>
      <c r="O318" s="34">
        <v>34</v>
      </c>
      <c r="P318" s="34"/>
    </row>
    <row r="319" ht="15">
      <c r="A319" s="3"/>
    </row>
    <row r="320" spans="1:16" ht="15" customHeight="1">
      <c r="A320" s="272" t="s">
        <v>190</v>
      </c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57"/>
      <c r="N320" s="57"/>
      <c r="O320" s="57"/>
      <c r="P320" s="68"/>
    </row>
    <row r="321" spans="1:16" ht="15" customHeight="1">
      <c r="A321" s="272" t="s">
        <v>256</v>
      </c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57"/>
      <c r="N321" s="57"/>
      <c r="O321" s="57"/>
      <c r="P321" s="68"/>
    </row>
    <row r="322" spans="1:16" ht="13.5" customHeight="1" hidden="1">
      <c r="A322" s="66"/>
      <c r="B322" s="67"/>
      <c r="C322" s="66"/>
      <c r="D322" s="66"/>
      <c r="E322" s="66"/>
      <c r="F322" s="66"/>
      <c r="G322" s="66"/>
      <c r="H322" s="66"/>
      <c r="I322" s="68"/>
      <c r="J322" s="68"/>
      <c r="K322" s="68"/>
      <c r="L322" s="68"/>
      <c r="M322" s="68"/>
      <c r="N322" s="68"/>
      <c r="O322" s="68"/>
      <c r="P322" s="68"/>
    </row>
    <row r="323" spans="1:16" ht="19.5" customHeight="1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5" t="s">
        <v>145</v>
      </c>
      <c r="M323" s="64"/>
      <c r="N323" s="64"/>
      <c r="O323" s="65" t="s">
        <v>145</v>
      </c>
      <c r="P323" s="68"/>
    </row>
    <row r="324" spans="1:16" ht="47.25" customHeight="1">
      <c r="A324" s="62" t="s">
        <v>166</v>
      </c>
      <c r="B324" s="62" t="s">
        <v>167</v>
      </c>
      <c r="C324" s="62" t="s">
        <v>100</v>
      </c>
      <c r="D324" s="62" t="s">
        <v>217</v>
      </c>
      <c r="E324" s="62"/>
      <c r="F324" s="62"/>
      <c r="G324" s="62" t="s">
        <v>218</v>
      </c>
      <c r="H324" s="62"/>
      <c r="I324" s="62"/>
      <c r="J324" s="281" t="s">
        <v>223</v>
      </c>
      <c r="K324" s="281"/>
      <c r="L324" s="281"/>
      <c r="M324" s="281" t="s">
        <v>139</v>
      </c>
      <c r="N324" s="281"/>
      <c r="O324" s="281"/>
      <c r="P324" s="68"/>
    </row>
    <row r="325" spans="1:16" ht="13.5" customHeight="1">
      <c r="A325" s="62"/>
      <c r="B325" s="62"/>
      <c r="C325" s="62"/>
      <c r="D325" s="62" t="s">
        <v>86</v>
      </c>
      <c r="E325" s="62" t="s">
        <v>19</v>
      </c>
      <c r="F325" s="62" t="s">
        <v>168</v>
      </c>
      <c r="G325" s="62" t="s">
        <v>86</v>
      </c>
      <c r="H325" s="62" t="s">
        <v>19</v>
      </c>
      <c r="I325" s="62" t="s">
        <v>169</v>
      </c>
      <c r="J325" s="62" t="s">
        <v>86</v>
      </c>
      <c r="K325" s="62" t="s">
        <v>19</v>
      </c>
      <c r="L325" s="62" t="s">
        <v>170</v>
      </c>
      <c r="M325" s="62" t="s">
        <v>86</v>
      </c>
      <c r="N325" s="62" t="s">
        <v>19</v>
      </c>
      <c r="O325" s="62" t="s">
        <v>170</v>
      </c>
      <c r="P325" s="68"/>
    </row>
    <row r="326" spans="1:16" ht="13.5" customHeight="1">
      <c r="A326" s="62">
        <v>1</v>
      </c>
      <c r="B326" s="62">
        <v>2</v>
      </c>
      <c r="C326" s="62">
        <v>3</v>
      </c>
      <c r="D326" s="62">
        <v>4</v>
      </c>
      <c r="E326" s="62">
        <v>5</v>
      </c>
      <c r="F326" s="62">
        <v>6</v>
      </c>
      <c r="G326" s="62">
        <v>7</v>
      </c>
      <c r="H326" s="62">
        <v>8</v>
      </c>
      <c r="I326" s="62">
        <v>9</v>
      </c>
      <c r="J326" s="62">
        <v>10</v>
      </c>
      <c r="K326" s="62">
        <v>11</v>
      </c>
      <c r="L326" s="62">
        <v>12</v>
      </c>
      <c r="M326" s="62">
        <v>10</v>
      </c>
      <c r="N326" s="62">
        <v>11</v>
      </c>
      <c r="O326" s="62">
        <v>12</v>
      </c>
      <c r="P326" s="68"/>
    </row>
    <row r="327" spans="1:16" ht="13.5" customHeight="1">
      <c r="A327" s="62" t="s">
        <v>82</v>
      </c>
      <c r="B327" s="63" t="s">
        <v>82</v>
      </c>
      <c r="C327" s="63" t="s">
        <v>82</v>
      </c>
      <c r="D327" s="63" t="s">
        <v>82</v>
      </c>
      <c r="E327" s="63" t="s">
        <v>82</v>
      </c>
      <c r="F327" s="63" t="s">
        <v>82</v>
      </c>
      <c r="G327" s="63" t="s">
        <v>82</v>
      </c>
      <c r="H327" s="63" t="s">
        <v>82</v>
      </c>
      <c r="I327" s="63" t="s">
        <v>82</v>
      </c>
      <c r="J327" s="63" t="s">
        <v>82</v>
      </c>
      <c r="K327" s="63" t="s">
        <v>82</v>
      </c>
      <c r="L327" s="63" t="s">
        <v>82</v>
      </c>
      <c r="M327" s="63" t="s">
        <v>82</v>
      </c>
      <c r="N327" s="63" t="s">
        <v>82</v>
      </c>
      <c r="O327" s="63" t="s">
        <v>82</v>
      </c>
      <c r="P327" s="68"/>
    </row>
    <row r="328" spans="1:16" ht="12.75" customHeight="1">
      <c r="A328" s="62" t="s">
        <v>82</v>
      </c>
      <c r="B328" s="62" t="s">
        <v>155</v>
      </c>
      <c r="C328" s="63" t="s">
        <v>82</v>
      </c>
      <c r="D328" s="63" t="s">
        <v>82</v>
      </c>
      <c r="E328" s="63" t="s">
        <v>82</v>
      </c>
      <c r="F328" s="63" t="s">
        <v>82</v>
      </c>
      <c r="G328" s="63" t="s">
        <v>82</v>
      </c>
      <c r="H328" s="63" t="s">
        <v>82</v>
      </c>
      <c r="I328" s="63" t="s">
        <v>82</v>
      </c>
      <c r="J328" s="63" t="s">
        <v>82</v>
      </c>
      <c r="K328" s="63" t="s">
        <v>82</v>
      </c>
      <c r="L328" s="63" t="s">
        <v>82</v>
      </c>
      <c r="M328" s="63" t="s">
        <v>82</v>
      </c>
      <c r="N328" s="63" t="s">
        <v>82</v>
      </c>
      <c r="O328" s="63" t="s">
        <v>82</v>
      </c>
      <c r="P328" s="68"/>
    </row>
    <row r="329" spans="1:16" ht="1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</row>
    <row r="330" spans="1:16" ht="13.5" customHeight="1">
      <c r="A330" s="272" t="s">
        <v>257</v>
      </c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68"/>
      <c r="O330" s="68"/>
      <c r="P330" s="68"/>
    </row>
    <row r="331" spans="1:16" ht="18.75" customHeight="1" hidden="1">
      <c r="A331" s="70"/>
      <c r="B331" s="70"/>
      <c r="C331" s="70"/>
      <c r="D331" s="70"/>
      <c r="E331" s="70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</row>
    <row r="332" spans="1:16" ht="48" customHeight="1">
      <c r="A332" s="62" t="s">
        <v>171</v>
      </c>
      <c r="B332" s="62" t="s">
        <v>167</v>
      </c>
      <c r="C332" s="62" t="s">
        <v>100</v>
      </c>
      <c r="D332" s="62" t="s">
        <v>117</v>
      </c>
      <c r="E332" s="62"/>
      <c r="F332" s="62"/>
      <c r="G332" s="281" t="s">
        <v>160</v>
      </c>
      <c r="H332" s="281"/>
      <c r="I332" s="281"/>
      <c r="J332" s="281" t="s">
        <v>160</v>
      </c>
      <c r="K332" s="281"/>
      <c r="L332" s="281"/>
      <c r="M332" s="68"/>
      <c r="N332" s="68"/>
      <c r="O332" s="68"/>
      <c r="P332" s="68"/>
    </row>
    <row r="333" spans="1:16" ht="13.5" customHeight="1">
      <c r="A333" s="62"/>
      <c r="B333" s="62"/>
      <c r="C333" s="62"/>
      <c r="D333" s="62" t="s">
        <v>86</v>
      </c>
      <c r="E333" s="62" t="s">
        <v>19</v>
      </c>
      <c r="F333" s="62" t="s">
        <v>168</v>
      </c>
      <c r="G333" s="62" t="s">
        <v>86</v>
      </c>
      <c r="H333" s="62" t="s">
        <v>19</v>
      </c>
      <c r="I333" s="62" t="s">
        <v>169</v>
      </c>
      <c r="J333" s="62" t="s">
        <v>86</v>
      </c>
      <c r="K333" s="62" t="s">
        <v>19</v>
      </c>
      <c r="L333" s="62" t="s">
        <v>169</v>
      </c>
      <c r="M333" s="68"/>
      <c r="N333" s="68"/>
      <c r="O333" s="68"/>
      <c r="P333" s="68"/>
    </row>
    <row r="334" spans="1:16" ht="13.5" customHeight="1">
      <c r="A334" s="62">
        <v>1</v>
      </c>
      <c r="B334" s="62">
        <v>2</v>
      </c>
      <c r="C334" s="62">
        <v>3</v>
      </c>
      <c r="D334" s="62">
        <v>4</v>
      </c>
      <c r="E334" s="62">
        <v>5</v>
      </c>
      <c r="F334" s="62">
        <v>6</v>
      </c>
      <c r="G334" s="62">
        <v>7</v>
      </c>
      <c r="H334" s="62">
        <v>8</v>
      </c>
      <c r="I334" s="62">
        <v>9</v>
      </c>
      <c r="J334" s="62">
        <v>7</v>
      </c>
      <c r="K334" s="62">
        <v>8</v>
      </c>
      <c r="L334" s="62">
        <v>9</v>
      </c>
      <c r="M334" s="68"/>
      <c r="N334" s="68"/>
      <c r="O334" s="68"/>
      <c r="P334" s="68"/>
    </row>
    <row r="335" spans="1:16" ht="13.5" customHeight="1">
      <c r="A335" s="62" t="s">
        <v>82</v>
      </c>
      <c r="B335" s="63" t="s">
        <v>82</v>
      </c>
      <c r="C335" s="63" t="s">
        <v>82</v>
      </c>
      <c r="D335" s="63" t="s">
        <v>82</v>
      </c>
      <c r="E335" s="63" t="s">
        <v>82</v>
      </c>
      <c r="F335" s="63" t="s">
        <v>82</v>
      </c>
      <c r="G335" s="63" t="s">
        <v>82</v>
      </c>
      <c r="H335" s="63" t="s">
        <v>82</v>
      </c>
      <c r="I335" s="63" t="s">
        <v>82</v>
      </c>
      <c r="J335" s="63" t="s">
        <v>82</v>
      </c>
      <c r="K335" s="63" t="s">
        <v>82</v>
      </c>
      <c r="L335" s="63" t="s">
        <v>82</v>
      </c>
      <c r="M335" s="68"/>
      <c r="N335" s="68"/>
      <c r="O335" s="68"/>
      <c r="P335" s="68"/>
    </row>
    <row r="336" spans="1:16" ht="15">
      <c r="A336" s="62" t="s">
        <v>82</v>
      </c>
      <c r="B336" s="62" t="s">
        <v>155</v>
      </c>
      <c r="C336" s="63" t="s">
        <v>82</v>
      </c>
      <c r="D336" s="63" t="s">
        <v>82</v>
      </c>
      <c r="E336" s="63" t="s">
        <v>82</v>
      </c>
      <c r="F336" s="63" t="s">
        <v>82</v>
      </c>
      <c r="G336" s="63" t="s">
        <v>82</v>
      </c>
      <c r="H336" s="63" t="s">
        <v>82</v>
      </c>
      <c r="I336" s="63" t="s">
        <v>82</v>
      </c>
      <c r="J336" s="63" t="s">
        <v>82</v>
      </c>
      <c r="K336" s="63" t="s">
        <v>82</v>
      </c>
      <c r="L336" s="63" t="s">
        <v>82</v>
      </c>
      <c r="M336" s="68"/>
      <c r="N336" s="68"/>
      <c r="O336" s="68"/>
      <c r="P336" s="68"/>
    </row>
    <row r="337" spans="1:16" ht="15">
      <c r="A337" s="68"/>
      <c r="B337" s="68"/>
      <c r="C337" s="68"/>
      <c r="D337" s="69"/>
      <c r="E337" s="69"/>
      <c r="F337" s="70"/>
      <c r="G337" s="70"/>
      <c r="H337" s="70"/>
      <c r="I337" s="70"/>
      <c r="J337" s="70"/>
      <c r="K337" s="70"/>
      <c r="L337" s="70"/>
      <c r="M337" s="68"/>
      <c r="N337" s="68"/>
      <c r="O337" s="68"/>
      <c r="P337" s="68"/>
    </row>
    <row r="338" spans="1:15" ht="13.5">
      <c r="A338" s="272" t="s">
        <v>172</v>
      </c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66"/>
      <c r="O338" s="66"/>
    </row>
    <row r="339" spans="1:15" ht="13.5" hidden="1">
      <c r="A339" s="65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6"/>
      <c r="O339" s="66"/>
    </row>
    <row r="340" spans="1:15" ht="13.5" customHeight="1" hidden="1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6"/>
      <c r="O340" s="66"/>
    </row>
    <row r="341" spans="1:15" ht="13.5" hidden="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5" t="s">
        <v>145</v>
      </c>
      <c r="N341" s="66"/>
      <c r="O341" s="66"/>
    </row>
    <row r="342" spans="1:15" ht="28.5" customHeight="1">
      <c r="A342" s="400" t="s">
        <v>173</v>
      </c>
      <c r="B342" s="376" t="s">
        <v>174</v>
      </c>
      <c r="C342" s="281" t="s">
        <v>175</v>
      </c>
      <c r="D342" s="281" t="s">
        <v>217</v>
      </c>
      <c r="E342" s="281"/>
      <c r="F342" s="281" t="s">
        <v>218</v>
      </c>
      <c r="G342" s="281"/>
      <c r="H342" s="281" t="s">
        <v>245</v>
      </c>
      <c r="I342" s="281"/>
      <c r="J342" s="281" t="s">
        <v>160</v>
      </c>
      <c r="K342" s="281"/>
      <c r="L342" s="281" t="s">
        <v>224</v>
      </c>
      <c r="M342" s="281"/>
      <c r="N342" s="66"/>
      <c r="O342" s="66"/>
    </row>
    <row r="343" spans="1:15" ht="177" customHeight="1">
      <c r="A343" s="401"/>
      <c r="B343" s="378"/>
      <c r="C343" s="281"/>
      <c r="D343" s="62" t="s">
        <v>176</v>
      </c>
      <c r="E343" s="62" t="s">
        <v>177</v>
      </c>
      <c r="F343" s="62" t="s">
        <v>176</v>
      </c>
      <c r="G343" s="62" t="s">
        <v>177</v>
      </c>
      <c r="H343" s="62" t="s">
        <v>176</v>
      </c>
      <c r="I343" s="62" t="s">
        <v>177</v>
      </c>
      <c r="J343" s="62" t="s">
        <v>176</v>
      </c>
      <c r="K343" s="62" t="s">
        <v>177</v>
      </c>
      <c r="L343" s="62" t="s">
        <v>176</v>
      </c>
      <c r="M343" s="62" t="s">
        <v>177</v>
      </c>
      <c r="N343" s="66"/>
      <c r="O343" s="66"/>
    </row>
    <row r="344" spans="1:15" ht="13.5">
      <c r="A344" s="62">
        <v>1</v>
      </c>
      <c r="B344" s="62">
        <v>2</v>
      </c>
      <c r="C344" s="62">
        <v>3</v>
      </c>
      <c r="D344" s="62">
        <v>4</v>
      </c>
      <c r="E344" s="62">
        <v>5</v>
      </c>
      <c r="F344" s="62">
        <v>6</v>
      </c>
      <c r="G344" s="62">
        <v>7</v>
      </c>
      <c r="H344" s="62">
        <v>8</v>
      </c>
      <c r="I344" s="62">
        <v>9</v>
      </c>
      <c r="J344" s="62">
        <v>10</v>
      </c>
      <c r="K344" s="62">
        <v>11</v>
      </c>
      <c r="L344" s="62">
        <v>12</v>
      </c>
      <c r="M344" s="62">
        <v>13</v>
      </c>
      <c r="N344" s="66"/>
      <c r="O344" s="66"/>
    </row>
    <row r="345" spans="1:15" ht="13.5">
      <c r="A345" s="62" t="s">
        <v>82</v>
      </c>
      <c r="B345" s="62" t="s">
        <v>82</v>
      </c>
      <c r="C345" s="62" t="s">
        <v>82</v>
      </c>
      <c r="D345" s="62" t="s">
        <v>82</v>
      </c>
      <c r="E345" s="62" t="s">
        <v>82</v>
      </c>
      <c r="F345" s="62" t="s">
        <v>82</v>
      </c>
      <c r="G345" s="62" t="s">
        <v>82</v>
      </c>
      <c r="H345" s="62" t="s">
        <v>82</v>
      </c>
      <c r="I345" s="62" t="s">
        <v>82</v>
      </c>
      <c r="J345" s="62" t="s">
        <v>82</v>
      </c>
      <c r="K345" s="62" t="s">
        <v>82</v>
      </c>
      <c r="L345" s="62" t="s">
        <v>82</v>
      </c>
      <c r="M345" s="62" t="s">
        <v>82</v>
      </c>
      <c r="N345" s="66"/>
      <c r="O345" s="66"/>
    </row>
    <row r="346" spans="1:15" ht="13.5">
      <c r="A346" s="62" t="s">
        <v>82</v>
      </c>
      <c r="B346" s="62" t="s">
        <v>82</v>
      </c>
      <c r="C346" s="62" t="s">
        <v>82</v>
      </c>
      <c r="D346" s="62" t="s">
        <v>82</v>
      </c>
      <c r="E346" s="62" t="s">
        <v>82</v>
      </c>
      <c r="F346" s="62" t="s">
        <v>82</v>
      </c>
      <c r="G346" s="62" t="s">
        <v>82</v>
      </c>
      <c r="H346" s="62" t="s">
        <v>82</v>
      </c>
      <c r="I346" s="62" t="s">
        <v>82</v>
      </c>
      <c r="J346" s="62" t="s">
        <v>82</v>
      </c>
      <c r="K346" s="62" t="s">
        <v>82</v>
      </c>
      <c r="L346" s="62" t="s">
        <v>82</v>
      </c>
      <c r="M346" s="62" t="s">
        <v>82</v>
      </c>
      <c r="N346" s="66"/>
      <c r="O346" s="66"/>
    </row>
    <row r="347" spans="1:15" ht="13.5" hidden="1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6"/>
      <c r="O347" s="66"/>
    </row>
    <row r="348" spans="1:15" ht="13.5" hidden="1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6"/>
      <c r="O348" s="66"/>
    </row>
    <row r="349" spans="1:15" ht="69" customHeight="1">
      <c r="A349" s="327" t="s">
        <v>277</v>
      </c>
      <c r="B349" s="327"/>
      <c r="C349" s="327"/>
      <c r="D349" s="327"/>
      <c r="E349" s="327"/>
      <c r="F349" s="327"/>
      <c r="G349" s="327"/>
      <c r="H349" s="327"/>
      <c r="I349" s="327"/>
      <c r="J349" s="327"/>
      <c r="K349" s="64"/>
      <c r="L349" s="64"/>
      <c r="M349" s="64"/>
      <c r="N349" s="66"/>
      <c r="O349" s="66"/>
    </row>
    <row r="350" spans="1:15" ht="21" customHeight="1">
      <c r="A350" s="327" t="s">
        <v>258</v>
      </c>
      <c r="B350" s="327"/>
      <c r="C350" s="327"/>
      <c r="D350" s="327"/>
      <c r="E350" s="327"/>
      <c r="F350" s="327"/>
      <c r="G350" s="327"/>
      <c r="H350" s="327"/>
      <c r="I350" s="327"/>
      <c r="J350" s="327"/>
      <c r="K350" s="64"/>
      <c r="L350" s="64"/>
      <c r="M350" s="64"/>
      <c r="N350" s="66"/>
      <c r="O350" s="66"/>
    </row>
    <row r="351" spans="1:15" ht="15">
      <c r="A351" s="327" t="s">
        <v>259</v>
      </c>
      <c r="B351" s="327"/>
      <c r="C351" s="327"/>
      <c r="D351" s="327"/>
      <c r="E351" s="327"/>
      <c r="F351" s="327"/>
      <c r="G351" s="327"/>
      <c r="H351" s="327"/>
      <c r="I351" s="327"/>
      <c r="J351" s="327"/>
      <c r="K351" s="64"/>
      <c r="L351" s="64"/>
      <c r="M351" s="64"/>
      <c r="N351" s="68"/>
      <c r="O351" s="66"/>
    </row>
    <row r="352" spans="1:15" ht="12.75" customHeight="1">
      <c r="A352" s="312" t="s">
        <v>145</v>
      </c>
      <c r="B352" s="312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6"/>
      <c r="O352" s="66"/>
    </row>
    <row r="353" spans="1:15" ht="12.75" customHeight="1" hidden="1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6"/>
      <c r="O353" s="66"/>
    </row>
    <row r="354" spans="1:15" ht="13.5" hidden="1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6"/>
      <c r="O354" s="66"/>
    </row>
    <row r="355" spans="1:15" ht="13.5">
      <c r="A355" s="281" t="s">
        <v>178</v>
      </c>
      <c r="B355" s="281" t="s">
        <v>4</v>
      </c>
      <c r="C355" s="281" t="s">
        <v>101</v>
      </c>
      <c r="D355" s="281" t="s">
        <v>179</v>
      </c>
      <c r="E355" s="281" t="s">
        <v>180</v>
      </c>
      <c r="F355" s="281" t="s">
        <v>181</v>
      </c>
      <c r="G355" s="281" t="s">
        <v>182</v>
      </c>
      <c r="H355" s="281" t="s">
        <v>102</v>
      </c>
      <c r="I355" s="281"/>
      <c r="J355" s="281" t="s">
        <v>183</v>
      </c>
      <c r="K355" s="64"/>
      <c r="L355" s="64"/>
      <c r="M355" s="64"/>
      <c r="N355" s="66"/>
      <c r="O355" s="66"/>
    </row>
    <row r="356" spans="1:15" ht="165" customHeight="1">
      <c r="A356" s="281"/>
      <c r="B356" s="281"/>
      <c r="C356" s="281"/>
      <c r="D356" s="281"/>
      <c r="E356" s="281"/>
      <c r="F356" s="281"/>
      <c r="G356" s="281"/>
      <c r="H356" s="62" t="s">
        <v>103</v>
      </c>
      <c r="I356" s="62" t="s">
        <v>104</v>
      </c>
      <c r="J356" s="281"/>
      <c r="K356" s="64"/>
      <c r="L356" s="64"/>
      <c r="M356" s="64"/>
      <c r="N356" s="66"/>
      <c r="O356" s="66"/>
    </row>
    <row r="357" spans="1:15" ht="13.5">
      <c r="A357" s="62">
        <v>1</v>
      </c>
      <c r="B357" s="62">
        <v>2</v>
      </c>
      <c r="C357" s="62">
        <v>3</v>
      </c>
      <c r="D357" s="62">
        <v>4</v>
      </c>
      <c r="E357" s="62">
        <v>5</v>
      </c>
      <c r="F357" s="62">
        <v>6</v>
      </c>
      <c r="G357" s="62">
        <v>7</v>
      </c>
      <c r="H357" s="62">
        <v>8</v>
      </c>
      <c r="I357" s="62">
        <v>9</v>
      </c>
      <c r="J357" s="62">
        <v>10</v>
      </c>
      <c r="K357" s="64"/>
      <c r="L357" s="64"/>
      <c r="M357" s="64"/>
      <c r="N357" s="66"/>
      <c r="O357" s="66"/>
    </row>
    <row r="358" spans="1:15" ht="13.5">
      <c r="A358" s="62" t="s">
        <v>82</v>
      </c>
      <c r="B358" s="62" t="s">
        <v>82</v>
      </c>
      <c r="C358" s="62" t="s">
        <v>82</v>
      </c>
      <c r="D358" s="62" t="s">
        <v>82</v>
      </c>
      <c r="E358" s="62" t="s">
        <v>82</v>
      </c>
      <c r="F358" s="62" t="s">
        <v>82</v>
      </c>
      <c r="G358" s="62" t="s">
        <v>82</v>
      </c>
      <c r="H358" s="62" t="s">
        <v>82</v>
      </c>
      <c r="I358" s="62" t="s">
        <v>82</v>
      </c>
      <c r="J358" s="62" t="s">
        <v>82</v>
      </c>
      <c r="K358" s="64"/>
      <c r="L358" s="64"/>
      <c r="M358" s="64"/>
      <c r="N358" s="66"/>
      <c r="O358" s="66"/>
    </row>
    <row r="359" spans="1:15" ht="13.5">
      <c r="A359" s="62" t="s">
        <v>82</v>
      </c>
      <c r="B359" s="62" t="s">
        <v>82</v>
      </c>
      <c r="C359" s="62" t="s">
        <v>82</v>
      </c>
      <c r="D359" s="62" t="s">
        <v>82</v>
      </c>
      <c r="E359" s="62" t="s">
        <v>82</v>
      </c>
      <c r="F359" s="62" t="s">
        <v>82</v>
      </c>
      <c r="G359" s="62" t="s">
        <v>82</v>
      </c>
      <c r="H359" s="62" t="s">
        <v>82</v>
      </c>
      <c r="I359" s="62" t="s">
        <v>82</v>
      </c>
      <c r="J359" s="62" t="s">
        <v>82</v>
      </c>
      <c r="K359" s="64"/>
      <c r="L359" s="64"/>
      <c r="M359" s="64"/>
      <c r="N359" s="66"/>
      <c r="O359" s="66"/>
    </row>
    <row r="360" spans="1:15" ht="13.5">
      <c r="A360" s="62" t="s">
        <v>82</v>
      </c>
      <c r="B360" s="62" t="s">
        <v>155</v>
      </c>
      <c r="C360" s="62" t="s">
        <v>82</v>
      </c>
      <c r="D360" s="62" t="s">
        <v>82</v>
      </c>
      <c r="E360" s="62" t="s">
        <v>82</v>
      </c>
      <c r="F360" s="62" t="s">
        <v>82</v>
      </c>
      <c r="G360" s="62" t="s">
        <v>82</v>
      </c>
      <c r="H360" s="62" t="s">
        <v>82</v>
      </c>
      <c r="I360" s="62" t="s">
        <v>82</v>
      </c>
      <c r="J360" s="62" t="s">
        <v>82</v>
      </c>
      <c r="K360" s="64"/>
      <c r="L360" s="64"/>
      <c r="M360" s="64"/>
      <c r="N360" s="66"/>
      <c r="O360" s="66"/>
    </row>
    <row r="361" spans="1:15" ht="13.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6"/>
      <c r="O361" s="66"/>
    </row>
    <row r="362" spans="1:15" ht="13.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6"/>
      <c r="O362" s="66"/>
    </row>
    <row r="363" spans="1:15" ht="13.5">
      <c r="A363" s="272" t="s">
        <v>260</v>
      </c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64"/>
      <c r="N363" s="66"/>
      <c r="O363" s="66"/>
    </row>
    <row r="364" spans="1:15" ht="15" hidden="1">
      <c r="A364" s="65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8"/>
      <c r="O364" s="66"/>
    </row>
    <row r="365" spans="1:15" ht="15" hidden="1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8"/>
      <c r="O365" s="66"/>
    </row>
    <row r="366" spans="1:15" ht="13.5" hidden="1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5" t="s">
        <v>145</v>
      </c>
      <c r="M366" s="64"/>
      <c r="N366" s="66"/>
      <c r="O366" s="66"/>
    </row>
    <row r="367" spans="1:15" ht="13.5">
      <c r="A367" s="281" t="s">
        <v>178</v>
      </c>
      <c r="B367" s="281" t="s">
        <v>4</v>
      </c>
      <c r="C367" s="281" t="s">
        <v>164</v>
      </c>
      <c r="D367" s="281"/>
      <c r="E367" s="281"/>
      <c r="F367" s="281"/>
      <c r="G367" s="281"/>
      <c r="H367" s="281" t="s">
        <v>118</v>
      </c>
      <c r="I367" s="281"/>
      <c r="J367" s="281"/>
      <c r="K367" s="281"/>
      <c r="L367" s="281"/>
      <c r="M367" s="64"/>
      <c r="N367" s="66"/>
      <c r="O367" s="66"/>
    </row>
    <row r="368" spans="1:15" ht="13.5">
      <c r="A368" s="281"/>
      <c r="B368" s="281"/>
      <c r="C368" s="281" t="s">
        <v>105</v>
      </c>
      <c r="D368" s="281" t="s">
        <v>184</v>
      </c>
      <c r="E368" s="281" t="s">
        <v>106</v>
      </c>
      <c r="F368" s="281"/>
      <c r="G368" s="281" t="s">
        <v>185</v>
      </c>
      <c r="H368" s="281" t="s">
        <v>107</v>
      </c>
      <c r="I368" s="281" t="s">
        <v>186</v>
      </c>
      <c r="J368" s="281" t="s">
        <v>106</v>
      </c>
      <c r="K368" s="281"/>
      <c r="L368" s="281" t="s">
        <v>187</v>
      </c>
      <c r="M368" s="64"/>
      <c r="N368" s="66"/>
      <c r="O368" s="66"/>
    </row>
    <row r="369" spans="1:15" ht="122.25" customHeight="1">
      <c r="A369" s="281"/>
      <c r="B369" s="281"/>
      <c r="C369" s="281"/>
      <c r="D369" s="281"/>
      <c r="E369" s="62" t="s">
        <v>103</v>
      </c>
      <c r="F369" s="62" t="s">
        <v>104</v>
      </c>
      <c r="G369" s="281"/>
      <c r="H369" s="281"/>
      <c r="I369" s="281"/>
      <c r="J369" s="62" t="s">
        <v>103</v>
      </c>
      <c r="K369" s="62" t="s">
        <v>104</v>
      </c>
      <c r="L369" s="281"/>
      <c r="M369" s="64"/>
      <c r="N369" s="66"/>
      <c r="O369" s="66"/>
    </row>
    <row r="370" spans="1:15" ht="15">
      <c r="A370" s="62">
        <v>1</v>
      </c>
      <c r="B370" s="62">
        <v>2</v>
      </c>
      <c r="C370" s="62">
        <v>3</v>
      </c>
      <c r="D370" s="62">
        <v>4</v>
      </c>
      <c r="E370" s="62">
        <v>5</v>
      </c>
      <c r="F370" s="62">
        <v>6</v>
      </c>
      <c r="G370" s="62">
        <v>7</v>
      </c>
      <c r="H370" s="62">
        <v>8</v>
      </c>
      <c r="I370" s="62">
        <v>9</v>
      </c>
      <c r="J370" s="62">
        <v>10</v>
      </c>
      <c r="K370" s="62">
        <v>11</v>
      </c>
      <c r="L370" s="62">
        <v>12</v>
      </c>
      <c r="M370" s="64"/>
      <c r="N370" s="68"/>
      <c r="O370" s="66"/>
    </row>
    <row r="371" spans="1:15" ht="13.5">
      <c r="A371" s="62" t="s">
        <v>82</v>
      </c>
      <c r="B371" s="62" t="s">
        <v>82</v>
      </c>
      <c r="C371" s="62" t="s">
        <v>82</v>
      </c>
      <c r="D371" s="62" t="s">
        <v>82</v>
      </c>
      <c r="E371" s="62" t="s">
        <v>82</v>
      </c>
      <c r="F371" s="62" t="s">
        <v>82</v>
      </c>
      <c r="G371" s="62" t="s">
        <v>82</v>
      </c>
      <c r="H371" s="62" t="s">
        <v>82</v>
      </c>
      <c r="I371" s="62" t="s">
        <v>82</v>
      </c>
      <c r="J371" s="62" t="s">
        <v>82</v>
      </c>
      <c r="K371" s="62" t="s">
        <v>82</v>
      </c>
      <c r="L371" s="62" t="s">
        <v>82</v>
      </c>
      <c r="M371" s="64"/>
      <c r="N371" s="66"/>
      <c r="O371" s="66"/>
    </row>
    <row r="372" spans="1:15" ht="15">
      <c r="A372" s="62" t="s">
        <v>82</v>
      </c>
      <c r="B372" s="62" t="s">
        <v>82</v>
      </c>
      <c r="C372" s="62" t="s">
        <v>82</v>
      </c>
      <c r="D372" s="62" t="s">
        <v>82</v>
      </c>
      <c r="E372" s="62" t="s">
        <v>82</v>
      </c>
      <c r="F372" s="62" t="s">
        <v>82</v>
      </c>
      <c r="G372" s="62" t="s">
        <v>82</v>
      </c>
      <c r="H372" s="62" t="s">
        <v>82</v>
      </c>
      <c r="I372" s="62" t="s">
        <v>82</v>
      </c>
      <c r="J372" s="62" t="s">
        <v>82</v>
      </c>
      <c r="K372" s="62" t="s">
        <v>82</v>
      </c>
      <c r="L372" s="62" t="s">
        <v>82</v>
      </c>
      <c r="M372" s="64"/>
      <c r="N372" s="68"/>
      <c r="O372" s="66"/>
    </row>
    <row r="373" spans="1:15" ht="13.5">
      <c r="A373" s="62" t="s">
        <v>82</v>
      </c>
      <c r="B373" s="62" t="s">
        <v>155</v>
      </c>
      <c r="C373" s="62" t="s">
        <v>82</v>
      </c>
      <c r="D373" s="62" t="s">
        <v>82</v>
      </c>
      <c r="E373" s="62" t="s">
        <v>82</v>
      </c>
      <c r="F373" s="62" t="s">
        <v>82</v>
      </c>
      <c r="G373" s="62" t="s">
        <v>82</v>
      </c>
      <c r="H373" s="62" t="s">
        <v>82</v>
      </c>
      <c r="I373" s="62" t="s">
        <v>82</v>
      </c>
      <c r="J373" s="62" t="s">
        <v>82</v>
      </c>
      <c r="K373" s="62" t="s">
        <v>82</v>
      </c>
      <c r="L373" s="62" t="s">
        <v>82</v>
      </c>
      <c r="M373" s="64"/>
      <c r="N373" s="66"/>
      <c r="O373" s="66"/>
    </row>
    <row r="374" spans="1:15" ht="13.5" hidden="1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6"/>
      <c r="O374" s="66"/>
    </row>
    <row r="375" spans="1:15" ht="13.5" hidden="1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6"/>
      <c r="O375" s="66"/>
    </row>
    <row r="376" spans="1:15" ht="13.5">
      <c r="A376" s="272" t="s">
        <v>261</v>
      </c>
      <c r="B376" s="272"/>
      <c r="C376" s="272"/>
      <c r="D376" s="272"/>
      <c r="E376" s="272"/>
      <c r="F376" s="272"/>
      <c r="G376" s="272"/>
      <c r="H376" s="272"/>
      <c r="I376" s="272"/>
      <c r="J376" s="64"/>
      <c r="K376" s="64"/>
      <c r="L376" s="64"/>
      <c r="M376" s="64"/>
      <c r="N376" s="66"/>
      <c r="O376" s="66"/>
    </row>
    <row r="377" spans="1:15" ht="13.5" hidden="1">
      <c r="A377" s="65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6"/>
      <c r="O377" s="66"/>
    </row>
    <row r="378" spans="1:15" ht="13.5" hidden="1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6"/>
      <c r="O378" s="66"/>
    </row>
    <row r="379" spans="1:15" ht="13.5">
      <c r="A379" s="64"/>
      <c r="B379" s="64"/>
      <c r="C379" s="64"/>
      <c r="D379" s="64"/>
      <c r="E379" s="64"/>
      <c r="F379" s="64"/>
      <c r="G379" s="64"/>
      <c r="H379" s="64"/>
      <c r="I379" s="65" t="s">
        <v>145</v>
      </c>
      <c r="J379" s="64"/>
      <c r="K379" s="64"/>
      <c r="L379" s="64"/>
      <c r="M379" s="64"/>
      <c r="N379" s="66"/>
      <c r="O379" s="66"/>
    </row>
    <row r="380" spans="1:15" ht="109.5" customHeight="1">
      <c r="A380" s="62" t="s">
        <v>178</v>
      </c>
      <c r="B380" s="62" t="s">
        <v>4</v>
      </c>
      <c r="C380" s="62" t="s">
        <v>101</v>
      </c>
      <c r="D380" s="62" t="s">
        <v>188</v>
      </c>
      <c r="E380" s="62" t="s">
        <v>189</v>
      </c>
      <c r="F380" s="62" t="s">
        <v>262</v>
      </c>
      <c r="G380" s="62" t="s">
        <v>263</v>
      </c>
      <c r="H380" s="62" t="s">
        <v>108</v>
      </c>
      <c r="I380" s="62" t="s">
        <v>109</v>
      </c>
      <c r="J380" s="64"/>
      <c r="K380" s="64"/>
      <c r="L380" s="64"/>
      <c r="M380" s="64"/>
      <c r="N380" s="68"/>
      <c r="O380" s="66"/>
    </row>
    <row r="381" spans="1:15" ht="13.5">
      <c r="A381" s="62">
        <v>1</v>
      </c>
      <c r="B381" s="62">
        <v>2</v>
      </c>
      <c r="C381" s="62">
        <v>3</v>
      </c>
      <c r="D381" s="62">
        <v>4</v>
      </c>
      <c r="E381" s="62">
        <v>5</v>
      </c>
      <c r="F381" s="62">
        <v>6</v>
      </c>
      <c r="G381" s="62">
        <v>7</v>
      </c>
      <c r="H381" s="62">
        <v>8</v>
      </c>
      <c r="I381" s="62">
        <v>9</v>
      </c>
      <c r="J381" s="64"/>
      <c r="K381" s="64"/>
      <c r="L381" s="64"/>
      <c r="M381" s="64"/>
      <c r="N381" s="66"/>
      <c r="O381" s="66"/>
    </row>
    <row r="382" spans="1:15" ht="13.5">
      <c r="A382" s="62" t="s">
        <v>82</v>
      </c>
      <c r="B382" s="62" t="s">
        <v>82</v>
      </c>
      <c r="C382" s="62" t="s">
        <v>82</v>
      </c>
      <c r="D382" s="62" t="s">
        <v>82</v>
      </c>
      <c r="E382" s="62" t="s">
        <v>82</v>
      </c>
      <c r="F382" s="62" t="s">
        <v>82</v>
      </c>
      <c r="G382" s="62" t="s">
        <v>82</v>
      </c>
      <c r="H382" s="62" t="s">
        <v>82</v>
      </c>
      <c r="I382" s="62" t="s">
        <v>82</v>
      </c>
      <c r="J382" s="64"/>
      <c r="K382" s="64"/>
      <c r="L382" s="64"/>
      <c r="M382" s="64"/>
      <c r="N382" s="66"/>
      <c r="O382" s="66"/>
    </row>
    <row r="383" spans="1:15" ht="13.5">
      <c r="A383" s="62" t="s">
        <v>82</v>
      </c>
      <c r="B383" s="62" t="s">
        <v>82</v>
      </c>
      <c r="C383" s="62" t="s">
        <v>82</v>
      </c>
      <c r="D383" s="62" t="s">
        <v>82</v>
      </c>
      <c r="E383" s="62" t="s">
        <v>82</v>
      </c>
      <c r="F383" s="62" t="s">
        <v>82</v>
      </c>
      <c r="G383" s="62" t="s">
        <v>82</v>
      </c>
      <c r="H383" s="62" t="s">
        <v>82</v>
      </c>
      <c r="I383" s="62" t="s">
        <v>82</v>
      </c>
      <c r="J383" s="64"/>
      <c r="K383" s="64"/>
      <c r="L383" s="64"/>
      <c r="M383" s="64"/>
      <c r="N383" s="66"/>
      <c r="O383" s="66"/>
    </row>
    <row r="384" spans="1:15" ht="13.5">
      <c r="A384" s="62" t="s">
        <v>82</v>
      </c>
      <c r="B384" s="62" t="s">
        <v>155</v>
      </c>
      <c r="C384" s="62" t="s">
        <v>82</v>
      </c>
      <c r="D384" s="62" t="s">
        <v>82</v>
      </c>
      <c r="E384" s="62" t="s">
        <v>82</v>
      </c>
      <c r="F384" s="62" t="s">
        <v>82</v>
      </c>
      <c r="G384" s="62" t="s">
        <v>82</v>
      </c>
      <c r="H384" s="62" t="s">
        <v>82</v>
      </c>
      <c r="I384" s="62" t="s">
        <v>82</v>
      </c>
      <c r="J384" s="64"/>
      <c r="K384" s="64"/>
      <c r="L384" s="64"/>
      <c r="M384" s="64"/>
      <c r="N384" s="66"/>
      <c r="O384" s="66"/>
    </row>
    <row r="385" spans="1:15" ht="13.5" hidden="1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6"/>
      <c r="O385" s="66"/>
    </row>
    <row r="386" spans="1:15" ht="13.5" hidden="1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6"/>
      <c r="O386" s="66"/>
    </row>
    <row r="387" spans="1:15" ht="33" customHeight="1">
      <c r="A387" s="402" t="s">
        <v>264</v>
      </c>
      <c r="B387" s="402"/>
      <c r="C387" s="402"/>
      <c r="D387" s="402"/>
      <c r="E387" s="402"/>
      <c r="F387" s="402"/>
      <c r="G387" s="402"/>
      <c r="H387" s="402"/>
      <c r="I387" s="402"/>
      <c r="J387" s="64"/>
      <c r="K387" s="64"/>
      <c r="L387" s="64"/>
      <c r="M387" s="64"/>
      <c r="N387" s="66"/>
      <c r="O387" s="66"/>
    </row>
    <row r="388" spans="1:15" ht="45" customHeight="1">
      <c r="A388" s="327" t="s">
        <v>265</v>
      </c>
      <c r="B388" s="327"/>
      <c r="C388" s="327"/>
      <c r="D388" s="327"/>
      <c r="E388" s="327"/>
      <c r="F388" s="327"/>
      <c r="G388" s="327"/>
      <c r="H388" s="327"/>
      <c r="I388" s="327"/>
      <c r="J388" s="64"/>
      <c r="K388" s="64"/>
      <c r="L388" s="64"/>
      <c r="M388" s="64"/>
      <c r="N388" s="66"/>
      <c r="O388" s="66"/>
    </row>
    <row r="389" ht="26.25" customHeight="1">
      <c r="A389" s="3"/>
    </row>
    <row r="390" spans="1:15" ht="19.5" customHeight="1">
      <c r="A390" s="308" t="s">
        <v>110</v>
      </c>
      <c r="B390" s="309"/>
      <c r="C390" s="309"/>
      <c r="D390" s="31"/>
      <c r="E390" s="31"/>
      <c r="F390" s="31"/>
      <c r="G390" s="19" t="s">
        <v>111</v>
      </c>
      <c r="H390" s="31"/>
      <c r="I390" s="31"/>
      <c r="J390" s="31"/>
      <c r="K390" s="31"/>
      <c r="L390" s="314" t="s">
        <v>112</v>
      </c>
      <c r="M390" s="311"/>
      <c r="N390" s="311"/>
      <c r="O390" s="311"/>
    </row>
    <row r="391" spans="1:15" ht="32.25" customHeight="1">
      <c r="A391" s="308"/>
      <c r="B391" s="306"/>
      <c r="C391" s="306"/>
      <c r="D391" s="31"/>
      <c r="E391" s="31"/>
      <c r="F391" s="31"/>
      <c r="G391" s="306" t="s">
        <v>113</v>
      </c>
      <c r="H391" s="31"/>
      <c r="I391" s="31"/>
      <c r="J391" s="31"/>
      <c r="K391" s="31"/>
      <c r="L391" s="313" t="s">
        <v>114</v>
      </c>
      <c r="M391" s="311"/>
      <c r="N391" s="311"/>
      <c r="O391" s="311"/>
    </row>
    <row r="392" spans="1:15" ht="13.5" customHeight="1">
      <c r="A392" s="308"/>
      <c r="B392" s="306"/>
      <c r="C392" s="306"/>
      <c r="D392" s="31"/>
      <c r="E392" s="31"/>
      <c r="F392" s="31"/>
      <c r="G392" s="306"/>
      <c r="H392" s="31"/>
      <c r="I392" s="31"/>
      <c r="J392" s="31"/>
      <c r="K392" s="31"/>
      <c r="L392" s="32"/>
      <c r="M392" s="31"/>
      <c r="N392" s="31"/>
      <c r="O392" s="31"/>
    </row>
    <row r="393" spans="1:15" ht="18.75" customHeight="1">
      <c r="A393" s="308" t="s">
        <v>115</v>
      </c>
      <c r="B393" s="309"/>
      <c r="C393" s="309"/>
      <c r="D393" s="31"/>
      <c r="E393" s="31"/>
      <c r="F393" s="31"/>
      <c r="G393" s="19" t="s">
        <v>111</v>
      </c>
      <c r="H393" s="31"/>
      <c r="I393" s="31"/>
      <c r="J393" s="31"/>
      <c r="K393" s="31"/>
      <c r="L393" s="310" t="s">
        <v>116</v>
      </c>
      <c r="M393" s="311"/>
      <c r="N393" s="311"/>
      <c r="O393" s="311"/>
    </row>
    <row r="394" spans="1:15" ht="15">
      <c r="A394" s="18"/>
      <c r="B394" s="20"/>
      <c r="C394" s="20"/>
      <c r="G394" s="20" t="s">
        <v>113</v>
      </c>
      <c r="L394" s="306" t="s">
        <v>114</v>
      </c>
      <c r="M394" s="307"/>
      <c r="N394" s="307"/>
      <c r="O394" s="307"/>
    </row>
    <row r="395" ht="15">
      <c r="A395" s="21"/>
    </row>
    <row r="396" ht="17.25">
      <c r="A396" s="2"/>
    </row>
    <row r="397" ht="17.25">
      <c r="A397" s="2"/>
    </row>
  </sheetData>
  <sheetProtection/>
  <mergeCells count="298">
    <mergeCell ref="K10:L10"/>
    <mergeCell ref="K11:L11"/>
    <mergeCell ref="K12:L12"/>
    <mergeCell ref="A72:B72"/>
    <mergeCell ref="A9:N9"/>
    <mergeCell ref="A259:J259"/>
    <mergeCell ref="A201:J201"/>
    <mergeCell ref="A210:N210"/>
    <mergeCell ref="A211:N211"/>
    <mergeCell ref="B213:B215"/>
    <mergeCell ref="K236:M236"/>
    <mergeCell ref="E214:E215"/>
    <mergeCell ref="H225:H226"/>
    <mergeCell ref="A21:P21"/>
    <mergeCell ref="A44:J44"/>
    <mergeCell ref="A65:N65"/>
    <mergeCell ref="A66:N66"/>
    <mergeCell ref="A129:N129"/>
    <mergeCell ref="A228:B228"/>
    <mergeCell ref="B23:B25"/>
    <mergeCell ref="D368:D369"/>
    <mergeCell ref="N22:O22"/>
    <mergeCell ref="C23:C25"/>
    <mergeCell ref="A131:A133"/>
    <mergeCell ref="B131:B133"/>
    <mergeCell ref="A376:I376"/>
    <mergeCell ref="J368:K368"/>
    <mergeCell ref="L368:L369"/>
    <mergeCell ref="G355:G356"/>
    <mergeCell ref="H355:I355"/>
    <mergeCell ref="B355:B356"/>
    <mergeCell ref="C355:C356"/>
    <mergeCell ref="D355:D356"/>
    <mergeCell ref="A387:I387"/>
    <mergeCell ref="A388:I388"/>
    <mergeCell ref="E368:F368"/>
    <mergeCell ref="G368:G369"/>
    <mergeCell ref="H368:H369"/>
    <mergeCell ref="I368:I369"/>
    <mergeCell ref="C368:C369"/>
    <mergeCell ref="A351:J351"/>
    <mergeCell ref="A342:A343"/>
    <mergeCell ref="B342:B343"/>
    <mergeCell ref="J355:J356"/>
    <mergeCell ref="A363:L363"/>
    <mergeCell ref="A367:A369"/>
    <mergeCell ref="B367:B369"/>
    <mergeCell ref="C367:G367"/>
    <mergeCell ref="H367:L367"/>
    <mergeCell ref="A355:A356"/>
    <mergeCell ref="A16:P16"/>
    <mergeCell ref="A18:P18"/>
    <mergeCell ref="A307:B307"/>
    <mergeCell ref="E355:E356"/>
    <mergeCell ref="F355:F356"/>
    <mergeCell ref="H342:I342"/>
    <mergeCell ref="J342:K342"/>
    <mergeCell ref="L342:M342"/>
    <mergeCell ref="A349:J349"/>
    <mergeCell ref="A350:J350"/>
    <mergeCell ref="A8:N8"/>
    <mergeCell ref="L23:O23"/>
    <mergeCell ref="E24:E25"/>
    <mergeCell ref="C342:C343"/>
    <mergeCell ref="D342:E342"/>
    <mergeCell ref="F342:G342"/>
    <mergeCell ref="A308:B308"/>
    <mergeCell ref="A309:B309"/>
    <mergeCell ref="A13:P13"/>
    <mergeCell ref="A14:P14"/>
    <mergeCell ref="D23:G23"/>
    <mergeCell ref="H23:K23"/>
    <mergeCell ref="E236:G236"/>
    <mergeCell ref="A7:N7"/>
    <mergeCell ref="H46:K46"/>
    <mergeCell ref="F24:F25"/>
    <mergeCell ref="I24:I25"/>
    <mergeCell ref="J24:J25"/>
    <mergeCell ref="M24:M25"/>
    <mergeCell ref="N24:N25"/>
    <mergeCell ref="L131:O131"/>
    <mergeCell ref="A46:A48"/>
    <mergeCell ref="B46:B48"/>
    <mergeCell ref="C46:C48"/>
    <mergeCell ref="D46:G46"/>
    <mergeCell ref="F47:F48"/>
    <mergeCell ref="D52:D53"/>
    <mergeCell ref="E47:E48"/>
    <mergeCell ref="I47:I48"/>
    <mergeCell ref="J47:J48"/>
    <mergeCell ref="O37:O38"/>
    <mergeCell ref="I37:I38"/>
    <mergeCell ref="J37:J38"/>
    <mergeCell ref="K37:K38"/>
    <mergeCell ref="L37:L38"/>
    <mergeCell ref="M37:M38"/>
    <mergeCell ref="A23:A25"/>
    <mergeCell ref="F37:F38"/>
    <mergeCell ref="N37:N38"/>
    <mergeCell ref="H37:H38"/>
    <mergeCell ref="A37:A38"/>
    <mergeCell ref="B37:B38"/>
    <mergeCell ref="C37:C38"/>
    <mergeCell ref="D37:D38"/>
    <mergeCell ref="E37:E38"/>
    <mergeCell ref="G37:G38"/>
    <mergeCell ref="A61:A62"/>
    <mergeCell ref="G52:G53"/>
    <mergeCell ref="H52:H53"/>
    <mergeCell ref="E61:E62"/>
    <mergeCell ref="B61:B62"/>
    <mergeCell ref="C61:C62"/>
    <mergeCell ref="A52:A53"/>
    <mergeCell ref="B52:B53"/>
    <mergeCell ref="D61:D62"/>
    <mergeCell ref="B139:B141"/>
    <mergeCell ref="C139:C141"/>
    <mergeCell ref="H131:K131"/>
    <mergeCell ref="A68:A70"/>
    <mergeCell ref="C68:C70"/>
    <mergeCell ref="C131:C133"/>
    <mergeCell ref="D131:G131"/>
    <mergeCell ref="E132:E133"/>
    <mergeCell ref="F132:F133"/>
    <mergeCell ref="H68:K68"/>
    <mergeCell ref="K213:N213"/>
    <mergeCell ref="D214:D215"/>
    <mergeCell ref="H214:H215"/>
    <mergeCell ref="I214:I215"/>
    <mergeCell ref="L214:L215"/>
    <mergeCell ref="H139:K139"/>
    <mergeCell ref="E140:E141"/>
    <mergeCell ref="F140:F141"/>
    <mergeCell ref="I140:I141"/>
    <mergeCell ref="J140:J141"/>
    <mergeCell ref="C236:C237"/>
    <mergeCell ref="A213:A215"/>
    <mergeCell ref="C213:F213"/>
    <mergeCell ref="G213:J213"/>
    <mergeCell ref="A224:A226"/>
    <mergeCell ref="C224:F224"/>
    <mergeCell ref="B224:B226"/>
    <mergeCell ref="A222:J222"/>
    <mergeCell ref="C225:C226"/>
    <mergeCell ref="G225:G226"/>
    <mergeCell ref="I287:I288"/>
    <mergeCell ref="M214:M215"/>
    <mergeCell ref="G224:J224"/>
    <mergeCell ref="D225:D226"/>
    <mergeCell ref="E225:E226"/>
    <mergeCell ref="L287:L288"/>
    <mergeCell ref="C286:D286"/>
    <mergeCell ref="E286:F286"/>
    <mergeCell ref="G286:H286"/>
    <mergeCell ref="A284:L284"/>
    <mergeCell ref="H303:H304"/>
    <mergeCell ref="D236:D237"/>
    <mergeCell ref="H236:J236"/>
    <mergeCell ref="A236:A237"/>
    <mergeCell ref="I286:J286"/>
    <mergeCell ref="K286:L286"/>
    <mergeCell ref="C287:C288"/>
    <mergeCell ref="D287:D288"/>
    <mergeCell ref="E287:E288"/>
    <mergeCell ref="G287:G288"/>
    <mergeCell ref="J305:J306"/>
    <mergeCell ref="J287:J288"/>
    <mergeCell ref="K287:K288"/>
    <mergeCell ref="D303:D304"/>
    <mergeCell ref="D298:D302"/>
    <mergeCell ref="L303:L304"/>
    <mergeCell ref="F298:F302"/>
    <mergeCell ref="H298:H302"/>
    <mergeCell ref="J298:J302"/>
    <mergeCell ref="F303:F304"/>
    <mergeCell ref="L305:L306"/>
    <mergeCell ref="M312:N312"/>
    <mergeCell ref="K313:K314"/>
    <mergeCell ref="L313:L314"/>
    <mergeCell ref="K312:L312"/>
    <mergeCell ref="N313:N314"/>
    <mergeCell ref="I225:I226"/>
    <mergeCell ref="M313:M314"/>
    <mergeCell ref="A312:A314"/>
    <mergeCell ref="B312:B314"/>
    <mergeCell ref="C312:F312"/>
    <mergeCell ref="G312:J312"/>
    <mergeCell ref="A310:N310"/>
    <mergeCell ref="B236:B237"/>
    <mergeCell ref="J303:J304"/>
    <mergeCell ref="L298:L302"/>
    <mergeCell ref="E305:E306"/>
    <mergeCell ref="D305:D306"/>
    <mergeCell ref="J204:J205"/>
    <mergeCell ref="F204:F205"/>
    <mergeCell ref="O312:P312"/>
    <mergeCell ref="C313:D313"/>
    <mergeCell ref="E313:F313"/>
    <mergeCell ref="G313:H313"/>
    <mergeCell ref="I313:J313"/>
    <mergeCell ref="P313:P314"/>
    <mergeCell ref="K61:K62"/>
    <mergeCell ref="H61:H62"/>
    <mergeCell ref="J52:J53"/>
    <mergeCell ref="K52:K53"/>
    <mergeCell ref="I61:I62"/>
    <mergeCell ref="F61:F62"/>
    <mergeCell ref="J61:J62"/>
    <mergeCell ref="I52:I53"/>
    <mergeCell ref="G61:G62"/>
    <mergeCell ref="F52:F53"/>
    <mergeCell ref="L68:O68"/>
    <mergeCell ref="D203:G203"/>
    <mergeCell ref="I132:I133"/>
    <mergeCell ref="J132:J133"/>
    <mergeCell ref="M69:M70"/>
    <mergeCell ref="J69:J70"/>
    <mergeCell ref="N69:N70"/>
    <mergeCell ref="D139:G139"/>
    <mergeCell ref="M132:M133"/>
    <mergeCell ref="N132:N133"/>
    <mergeCell ref="A338:M338"/>
    <mergeCell ref="C305:C306"/>
    <mergeCell ref="A203:A205"/>
    <mergeCell ref="A262:A263"/>
    <mergeCell ref="B262:B263"/>
    <mergeCell ref="B203:B205"/>
    <mergeCell ref="C203:C205"/>
    <mergeCell ref="A232:M232"/>
    <mergeCell ref="A233:M233"/>
    <mergeCell ref="A297:B297"/>
    <mergeCell ref="A352:B352"/>
    <mergeCell ref="C391:C392"/>
    <mergeCell ref="L391:O391"/>
    <mergeCell ref="L390:O390"/>
    <mergeCell ref="G305:G306"/>
    <mergeCell ref="H203:K203"/>
    <mergeCell ref="I305:I306"/>
    <mergeCell ref="K305:K306"/>
    <mergeCell ref="F305:F306"/>
    <mergeCell ref="H305:H306"/>
    <mergeCell ref="L394:O394"/>
    <mergeCell ref="G391:G392"/>
    <mergeCell ref="A390:C390"/>
    <mergeCell ref="A393:C393"/>
    <mergeCell ref="L393:O393"/>
    <mergeCell ref="A391:A392"/>
    <mergeCell ref="B391:B392"/>
    <mergeCell ref="J324:L324"/>
    <mergeCell ref="M324:O324"/>
    <mergeCell ref="A320:L320"/>
    <mergeCell ref="A321:L321"/>
    <mergeCell ref="A295:B295"/>
    <mergeCell ref="A296:B296"/>
    <mergeCell ref="A303:B304"/>
    <mergeCell ref="A305:B306"/>
    <mergeCell ref="A298:B302"/>
    <mergeCell ref="O313:O314"/>
    <mergeCell ref="G332:I332"/>
    <mergeCell ref="J332:L332"/>
    <mergeCell ref="A330:M330"/>
    <mergeCell ref="A286:B288"/>
    <mergeCell ref="A289:B289"/>
    <mergeCell ref="A290:B290"/>
    <mergeCell ref="A291:B291"/>
    <mergeCell ref="A292:B292"/>
    <mergeCell ref="A293:B293"/>
    <mergeCell ref="A294:B294"/>
    <mergeCell ref="H10:J10"/>
    <mergeCell ref="H11:J11"/>
    <mergeCell ref="C262:C263"/>
    <mergeCell ref="D262:D263"/>
    <mergeCell ref="E262:G262"/>
    <mergeCell ref="H262:J262"/>
    <mergeCell ref="C52:C53"/>
    <mergeCell ref="E52:E53"/>
    <mergeCell ref="D68:G68"/>
    <mergeCell ref="E69:E70"/>
    <mergeCell ref="H12:J12"/>
    <mergeCell ref="F69:F70"/>
    <mergeCell ref="I69:I70"/>
    <mergeCell ref="A19:O19"/>
    <mergeCell ref="A20:O20"/>
    <mergeCell ref="B10:G10"/>
    <mergeCell ref="B11:G11"/>
    <mergeCell ref="B12:C12"/>
    <mergeCell ref="D12:E12"/>
    <mergeCell ref="F12:G12"/>
    <mergeCell ref="E204:E205"/>
    <mergeCell ref="A27:B27"/>
    <mergeCell ref="A50:C50"/>
    <mergeCell ref="A218:B218"/>
    <mergeCell ref="A229:B229"/>
    <mergeCell ref="A217:B217"/>
    <mergeCell ref="B68:B70"/>
    <mergeCell ref="A137:J137"/>
    <mergeCell ref="A139:A141"/>
    <mergeCell ref="I204:I205"/>
  </mergeCells>
  <printOptions/>
  <pageMargins left="0" right="0" top="0" bottom="0" header="0.5118110236220472" footer="0.5118110236220472"/>
  <pageSetup fitToHeight="1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2019-12-09T08:50:31Z</cp:lastPrinted>
  <dcterms:created xsi:type="dcterms:W3CDTF">1996-10-08T23:32:33Z</dcterms:created>
  <dcterms:modified xsi:type="dcterms:W3CDTF">2019-12-09T16:08:04Z</dcterms:modified>
  <cp:category/>
  <cp:version/>
  <cp:contentType/>
  <cp:contentStatus/>
</cp:coreProperties>
</file>